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DP\2569\"/>
    </mc:Choice>
  </mc:AlternateContent>
  <xr:revisionPtr revIDLastSave="0" documentId="8_{F8F0EAD0-682A-4647-84EF-E950D8A4FB56}" xr6:coauthVersionLast="47" xr6:coauthVersionMax="47" xr10:uidLastSave="{00000000-0000-0000-0000-000000000000}"/>
  <bookViews>
    <workbookView xWindow="-108" yWindow="-108" windowWidth="23256" windowHeight="12456" activeTab="1" xr2:uid="{23DF6B6A-7AAB-43E8-8662-DD48A5690BBC}"/>
  </bookViews>
  <sheets>
    <sheet name="แบบสรุปข้อมูล (ส่งพร้อมบันทึก)" sheetId="4" r:id="rId1"/>
    <sheet name="แบบบันทึกแผน-ผล 69" sheetId="1" r:id="rId2"/>
    <sheet name="Sheet1" sheetId="5" state="hidden" r:id="rId3"/>
    <sheet name="list" sheetId="2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4" l="1"/>
  <c r="H16" i="4"/>
  <c r="H10" i="4"/>
  <c r="A72" i="1"/>
  <c r="A73" i="1"/>
  <c r="S73" i="1"/>
  <c r="T73" i="1"/>
  <c r="U73" i="1"/>
  <c r="W73" i="1"/>
  <c r="H4" i="1"/>
  <c r="E4" i="1"/>
  <c r="A22" i="1"/>
  <c r="A23" i="1"/>
  <c r="A64" i="1"/>
  <c r="A65" i="1"/>
  <c r="A66" i="1"/>
  <c r="A67" i="1"/>
  <c r="A11" i="1"/>
  <c r="A12" i="1"/>
  <c r="A13" i="1"/>
  <c r="A14" i="1"/>
  <c r="A15" i="1"/>
  <c r="A16" i="1"/>
  <c r="A17" i="1"/>
  <c r="A18" i="1"/>
  <c r="A19" i="1"/>
  <c r="A20" i="1"/>
  <c r="A21" i="1"/>
  <c r="A24" i="1"/>
  <c r="A25" i="1"/>
  <c r="A35" i="1"/>
  <c r="A26" i="1"/>
  <c r="A27" i="1"/>
  <c r="A29" i="1"/>
  <c r="A28" i="1"/>
  <c r="A30" i="1"/>
  <c r="A31" i="1"/>
  <c r="A32" i="1"/>
  <c r="A33" i="1"/>
  <c r="A34" i="1"/>
  <c r="A36" i="1"/>
  <c r="A37" i="1"/>
  <c r="A38" i="1"/>
  <c r="A39" i="1"/>
  <c r="A40" i="1"/>
  <c r="A74" i="1"/>
  <c r="A41" i="1"/>
  <c r="A42" i="1"/>
  <c r="A43" i="1"/>
  <c r="A44" i="1"/>
  <c r="A45" i="1"/>
  <c r="A46" i="1"/>
  <c r="A47" i="1"/>
  <c r="A48" i="1"/>
  <c r="A49" i="1"/>
  <c r="A50" i="1"/>
  <c r="A51" i="1"/>
  <c r="A52" i="1"/>
  <c r="A62" i="1"/>
  <c r="A53" i="1"/>
  <c r="A54" i="1"/>
  <c r="A56" i="1"/>
  <c r="A55" i="1"/>
  <c r="A57" i="1"/>
  <c r="A58" i="1"/>
  <c r="A59" i="1"/>
  <c r="A60" i="1"/>
  <c r="A61" i="1"/>
  <c r="A63" i="1"/>
  <c r="A68" i="1"/>
  <c r="A69" i="1"/>
  <c r="A70" i="1"/>
  <c r="A71" i="1"/>
  <c r="A10" i="1"/>
  <c r="S72" i="1"/>
  <c r="T72" i="1"/>
  <c r="U72" i="1"/>
  <c r="W72" i="1"/>
  <c r="W42" i="1"/>
  <c r="W43" i="1"/>
  <c r="W44" i="1"/>
  <c r="I32" i="4" l="1"/>
  <c r="I31" i="4"/>
  <c r="I26" i="4"/>
  <c r="I25" i="4"/>
  <c r="D32" i="4"/>
  <c r="D31" i="4"/>
  <c r="D28" i="4"/>
  <c r="D27" i="4"/>
  <c r="D26" i="4"/>
  <c r="D12" i="4"/>
  <c r="W10" i="1"/>
  <c r="W11" i="1"/>
  <c r="W71" i="1"/>
  <c r="W12" i="1"/>
  <c r="W13" i="1"/>
  <c r="W14" i="1"/>
  <c r="W15" i="1"/>
  <c r="W21" i="1"/>
  <c r="W16" i="1"/>
  <c r="W17" i="1"/>
  <c r="W18" i="1"/>
  <c r="W19" i="1"/>
  <c r="W20" i="1"/>
  <c r="W23" i="1"/>
  <c r="W70" i="1"/>
  <c r="W24" i="1"/>
  <c r="W25" i="1"/>
  <c r="W35" i="1"/>
  <c r="W26" i="1"/>
  <c r="W27" i="1"/>
  <c r="W29" i="1"/>
  <c r="W28" i="1"/>
  <c r="W30" i="1"/>
  <c r="W31" i="1"/>
  <c r="W33" i="1"/>
  <c r="W34" i="1"/>
  <c r="W32" i="1"/>
  <c r="W36" i="1"/>
  <c r="W37" i="1"/>
  <c r="W38" i="1"/>
  <c r="W39" i="1"/>
  <c r="W40" i="1"/>
  <c r="W41" i="1"/>
  <c r="W47" i="1"/>
  <c r="W48" i="1"/>
  <c r="W49" i="1"/>
  <c r="W50" i="1"/>
  <c r="W51" i="1"/>
  <c r="W52" i="1"/>
  <c r="W62" i="1"/>
  <c r="W53" i="1"/>
  <c r="W54" i="1"/>
  <c r="W57" i="1"/>
  <c r="W58" i="1"/>
  <c r="W59" i="1"/>
  <c r="W60" i="1"/>
  <c r="W61" i="1"/>
  <c r="W63" i="1"/>
  <c r="W64" i="1"/>
  <c r="W66" i="1"/>
  <c r="W67" i="1"/>
  <c r="W68" i="1"/>
  <c r="W56" i="1"/>
  <c r="W55" i="1"/>
  <c r="U47" i="1"/>
  <c r="U48" i="1"/>
  <c r="U49" i="1"/>
  <c r="U50" i="1"/>
  <c r="U51" i="1"/>
  <c r="U52" i="1"/>
  <c r="U62" i="1"/>
  <c r="U53" i="1"/>
  <c r="U54" i="1"/>
  <c r="U57" i="1"/>
  <c r="U58" i="1"/>
  <c r="U59" i="1"/>
  <c r="U60" i="1"/>
  <c r="U61" i="1"/>
  <c r="U63" i="1"/>
  <c r="U64" i="1"/>
  <c r="U66" i="1"/>
  <c r="U67" i="1"/>
  <c r="U68" i="1"/>
  <c r="U56" i="1"/>
  <c r="U55" i="1"/>
  <c r="U11" i="1"/>
  <c r="U71" i="1"/>
  <c r="U12" i="1"/>
  <c r="U13" i="1"/>
  <c r="U14" i="1"/>
  <c r="U15" i="1"/>
  <c r="U21" i="1"/>
  <c r="U16" i="1"/>
  <c r="U17" i="1"/>
  <c r="U18" i="1"/>
  <c r="U19" i="1"/>
  <c r="U20" i="1"/>
  <c r="U23" i="1"/>
  <c r="U70" i="1"/>
  <c r="U24" i="1"/>
  <c r="U25" i="1"/>
  <c r="U35" i="1"/>
  <c r="U26" i="1"/>
  <c r="U27" i="1"/>
  <c r="U29" i="1"/>
  <c r="U28" i="1"/>
  <c r="U30" i="1"/>
  <c r="U31" i="1"/>
  <c r="U33" i="1"/>
  <c r="U34" i="1"/>
  <c r="U32" i="1"/>
  <c r="U36" i="1"/>
  <c r="U37" i="1"/>
  <c r="U38" i="1"/>
  <c r="U39" i="1"/>
  <c r="U40" i="1"/>
  <c r="U41" i="1"/>
  <c r="U44" i="1"/>
  <c r="U10" i="1"/>
  <c r="T11" i="1"/>
  <c r="T71" i="1"/>
  <c r="T12" i="1"/>
  <c r="T13" i="1"/>
  <c r="T14" i="1"/>
  <c r="T15" i="1"/>
  <c r="T21" i="1"/>
  <c r="T16" i="1"/>
  <c r="T17" i="1"/>
  <c r="T18" i="1"/>
  <c r="T19" i="1"/>
  <c r="T20" i="1"/>
  <c r="T23" i="1"/>
  <c r="T70" i="1"/>
  <c r="T24" i="1"/>
  <c r="T25" i="1"/>
  <c r="T35" i="1"/>
  <c r="T26" i="1"/>
  <c r="T27" i="1"/>
  <c r="T29" i="1"/>
  <c r="T28" i="1"/>
  <c r="T30" i="1"/>
  <c r="T31" i="1"/>
  <c r="T33" i="1"/>
  <c r="T34" i="1"/>
  <c r="T32" i="1"/>
  <c r="T36" i="1"/>
  <c r="T37" i="1"/>
  <c r="T38" i="1"/>
  <c r="T39" i="1"/>
  <c r="T40" i="1"/>
  <c r="T41" i="1"/>
  <c r="T44" i="1"/>
  <c r="T47" i="1"/>
  <c r="T48" i="1"/>
  <c r="T49" i="1"/>
  <c r="T50" i="1"/>
  <c r="T51" i="1"/>
  <c r="T52" i="1"/>
  <c r="T62" i="1"/>
  <c r="T53" i="1"/>
  <c r="T54" i="1"/>
  <c r="T57" i="1"/>
  <c r="T58" i="1"/>
  <c r="T59" i="1"/>
  <c r="T60" i="1"/>
  <c r="T61" i="1"/>
  <c r="T63" i="1"/>
  <c r="T64" i="1"/>
  <c r="T66" i="1"/>
  <c r="T67" i="1"/>
  <c r="T68" i="1"/>
  <c r="T56" i="1"/>
  <c r="T55" i="1"/>
  <c r="T10" i="1"/>
  <c r="S11" i="1"/>
  <c r="S71" i="1"/>
  <c r="S12" i="1"/>
  <c r="S13" i="1"/>
  <c r="S14" i="1"/>
  <c r="S15" i="1"/>
  <c r="S21" i="1"/>
  <c r="S16" i="1"/>
  <c r="S17" i="1"/>
  <c r="S18" i="1"/>
  <c r="S19" i="1"/>
  <c r="S20" i="1"/>
  <c r="S23" i="1"/>
  <c r="S70" i="1"/>
  <c r="S24" i="1"/>
  <c r="S25" i="1"/>
  <c r="S35" i="1"/>
  <c r="S26" i="1"/>
  <c r="S27" i="1"/>
  <c r="S29" i="1"/>
  <c r="S28" i="1"/>
  <c r="S30" i="1"/>
  <c r="S31" i="1"/>
  <c r="S33" i="1"/>
  <c r="S34" i="1"/>
  <c r="S32" i="1"/>
  <c r="S36" i="1"/>
  <c r="S37" i="1"/>
  <c r="S38" i="1"/>
  <c r="S39" i="1"/>
  <c r="S40" i="1"/>
  <c r="S41" i="1"/>
  <c r="S44" i="1"/>
  <c r="S47" i="1"/>
  <c r="S48" i="1"/>
  <c r="S49" i="1"/>
  <c r="S50" i="1"/>
  <c r="S51" i="1"/>
  <c r="S52" i="1"/>
  <c r="S62" i="1"/>
  <c r="S53" i="1"/>
  <c r="S54" i="1"/>
  <c r="S57" i="1"/>
  <c r="S58" i="1"/>
  <c r="S59" i="1"/>
  <c r="S60" i="1"/>
  <c r="S61" i="1"/>
  <c r="S63" i="1"/>
  <c r="S64" i="1"/>
  <c r="S66" i="1"/>
  <c r="S67" i="1"/>
  <c r="S68" i="1"/>
  <c r="S56" i="1"/>
  <c r="S55" i="1"/>
  <c r="S10" i="1"/>
  <c r="I19" i="4"/>
  <c r="I18" i="4"/>
  <c r="D20" i="4"/>
  <c r="D19" i="4"/>
  <c r="D18" i="4"/>
  <c r="I14" i="4"/>
  <c r="I13" i="4"/>
  <c r="I12" i="4"/>
  <c r="D15" i="4"/>
  <c r="D14" i="4"/>
  <c r="D13" i="4"/>
  <c r="H29" i="4" l="1"/>
  <c r="H23" i="4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2" i="5"/>
  <c r="B2" i="5"/>
  <c r="C3" i="5"/>
  <c r="B3" i="5" s="1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2" i="5"/>
</calcChain>
</file>

<file path=xl/sharedStrings.xml><?xml version="1.0" encoding="utf-8"?>
<sst xmlns="http://schemas.openxmlformats.org/spreadsheetml/2006/main" count="1689" uniqueCount="348">
  <si>
    <t>รอบการประเมิน</t>
  </si>
  <si>
    <t>ที่</t>
  </si>
  <si>
    <t>คำนำหน้า</t>
  </si>
  <si>
    <t>ตำแหน่ง</t>
  </si>
  <si>
    <t xml:space="preserve"> -</t>
  </si>
  <si>
    <t>นาย</t>
  </si>
  <si>
    <t>นางสาว</t>
  </si>
  <si>
    <t>นาง</t>
  </si>
  <si>
    <t>อื่น ๆ</t>
  </si>
  <si>
    <t>นายสัตวแพทย์</t>
  </si>
  <si>
    <t>นักวิชาการสัตวบาล</t>
  </si>
  <si>
    <t>นักวิทยาศาสตร์</t>
  </si>
  <si>
    <t>นักวิทยาศาสตร์การแพทย์</t>
  </si>
  <si>
    <t>นักทรัพยากรบุคคล</t>
  </si>
  <si>
    <t>นักวิเคราะห์นโยบายและแผน</t>
  </si>
  <si>
    <t>นักจัดการงานทั่วไป</t>
  </si>
  <si>
    <t>นักวิเทศสัมพันธ์</t>
  </si>
  <si>
    <t>นักวิชาการเผยแพร่</t>
  </si>
  <si>
    <t>นักวิชาการเงินและบัญชี</t>
  </si>
  <si>
    <t>นักวิชาการพัสดุ</t>
  </si>
  <si>
    <t>นักวิชาการตรวจสอบภายใน</t>
  </si>
  <si>
    <t>นิติกร</t>
  </si>
  <si>
    <t>เศรษฐกร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</si>
  <si>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</si>
  <si>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</si>
  <si>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</si>
  <si>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</si>
  <si>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เจ้าพนักงานสัตวบาล</t>
  </si>
  <si>
    <t>เจ้าพนักงานวิทยาศาสตร์</t>
  </si>
  <si>
    <t>เจ้าพนักงานวิทยาศาสตร์การแพทย์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</si>
  <si>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</si>
  <si>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</si>
  <si>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</si>
  <si>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</si>
  <si>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</si>
  <si>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</si>
  <si>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</si>
  <si>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</si>
  <si>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</si>
  <si>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คนงานห้องทดลอง</t>
  </si>
  <si>
    <t>พนักงานผู้ช่วยปศุสัตว์</t>
  </si>
  <si>
    <t>พนักงานผู้ช่วยสัตวบาล</t>
  </si>
  <si>
    <t>พนักงานขับเครื่องจักรกลขนาดเบา</t>
  </si>
  <si>
    <t>เจ้าหน้าที่ระบบงานคอมพิวเตอร์</t>
  </si>
  <si>
    <t>นักวิชาการโสตทัศนศึกษา</t>
  </si>
  <si>
    <t>พนักงานห้องปฏิบัติการ</t>
  </si>
  <si>
    <t>เจ้าพนักงานสถิติ</t>
  </si>
  <si>
    <t>เจ้าหน้าที่ห้องทดลอง</t>
  </si>
  <si>
    <t>นักวิชาการสิ่งแวดล้อม</t>
  </si>
  <si>
    <t>นักวิชาการเกษตร</t>
  </si>
  <si>
    <t>วิศวกร</t>
  </si>
  <si>
    <t>ระดับตำแหน่ง</t>
  </si>
  <si>
    <t>เชี่ยวชาญ</t>
  </si>
  <si>
    <t>ชำนาญการพิเศษ</t>
  </si>
  <si>
    <t>ชำนาญการ</t>
  </si>
  <si>
    <t>ปฏิบัติการ</t>
  </si>
  <si>
    <t>อาวุโส</t>
  </si>
  <si>
    <t>ชำนาญงาน</t>
  </si>
  <si>
    <t>ปฏิบัติงาน</t>
  </si>
  <si>
    <t>ประเภท</t>
  </si>
  <si>
    <t>ข้าราชการ</t>
  </si>
  <si>
    <t>พนักงานราชการ</t>
  </si>
  <si>
    <t>กลุ่ม/ฝ่าย/ศูนย์/ด่าน/สถานี</t>
  </si>
  <si>
    <t>ชื่อ - สกุล</t>
  </si>
  <si>
    <t>ทักษะด้านดิจิทัล (Digital)</t>
  </si>
  <si>
    <t xml:space="preserve">ทักษะการรู้คิด (Cognitive Skills) </t>
  </si>
  <si>
    <t xml:space="preserve">ทักษะทางสังคมและอารมณ์ (Social and Emotional Skills) </t>
  </si>
  <si>
    <t xml:space="preserve">ทักษะทางการปฏิบัติ (Practical Skills) </t>
  </si>
  <si>
    <t xml:space="preserve">ทักษะด้านภาวะผู้นำ (Leadership Skills) </t>
  </si>
  <si>
    <t>ช่วงที่พัฒนา</t>
  </si>
  <si>
    <t>ผู้บังคับบัญชาระดับต้น</t>
  </si>
  <si>
    <t>หมายเหตุ</t>
  </si>
  <si>
    <t>(ระบุเหตุผล)</t>
  </si>
  <si>
    <t>การฝึกอบรมในห้องเรียน (Classroom Training)</t>
  </si>
  <si>
    <t>การฝึกอบรมในรูปแบบออนไลน์ (e-Learning)</t>
  </si>
  <si>
    <t>การลงมือปฏิบัติ (On-the-job Training)</t>
  </si>
  <si>
    <t xml:space="preserve">การเพิ่มคุณค่าในงาน (Job Enrichment) </t>
  </si>
  <si>
    <t xml:space="preserve">การเพิ่มปริมาณงาน (Job Enlargement) </t>
  </si>
  <si>
    <t xml:space="preserve">การมอบหมายโครงการ (Project Assignment) </t>
  </si>
  <si>
    <t xml:space="preserve">การหมุนเวียนงาน (Job Rotation) </t>
  </si>
  <si>
    <t xml:space="preserve">การติดตาม/สังเกต (Job Shadowing) </t>
  </si>
  <si>
    <t xml:space="preserve">การทำกิจกรรม (Activity) </t>
  </si>
  <si>
    <t xml:space="preserve">การเรียนรู้ด้วยตนเอง (Self-learning) </t>
  </si>
  <si>
    <t>การดูงานนอกสถานที่ (Site Visit)</t>
  </si>
  <si>
    <t>การสอนงาน (Coaching)</t>
  </si>
  <si>
    <t>การให้คำปรึกษาแนะนำ (Consulting)</t>
  </si>
  <si>
    <t>การฝึกงานกับผู้เชี่ยวชาญ (Counterpart)</t>
  </si>
  <si>
    <t>รูปแบบ/วิธีการพัฒนา</t>
  </si>
  <si>
    <t>คำอธิบาย :</t>
  </si>
  <si>
    <t>สรุปจำนวนบุคลากรที่ได้รับการพัฒนา</t>
  </si>
  <si>
    <t>1. ใส่ข้อมูลของผู้รับการพัฒนาให้ครบทุกช่องรายการ</t>
  </si>
  <si>
    <t xml:space="preserve"> - นาย A ย้ายไปที่ .......</t>
  </si>
  <si>
    <t xml:space="preserve"> - นางสาว B ลาออกเมื่อวันที่ ......</t>
  </si>
  <si>
    <t xml:space="preserve"> - นาย C มา/ไปช่วยราชการที่ .......</t>
  </si>
  <si>
    <t>3. กรณีที่เรื่อง/หลักสูตรที่ต้องพัฒนา หรือวิธีการพัฒนา หรือช่วงที่พัฒนามีการเปลี่ยนแปลงจากแผนพัฒนา ให้ระบุแจ้งในช่องหมายเหตุด้วย</t>
  </si>
  <si>
    <t>(ระบุชื่อ-สกุล)</t>
  </si>
  <si>
    <t>กลุ่มงาน</t>
  </si>
  <si>
    <t>(สำหรับ พรก.)</t>
  </si>
  <si>
    <t>ที่สังกัด</t>
  </si>
  <si>
    <t>บริการ</t>
  </si>
  <si>
    <t>เทคนิค</t>
  </si>
  <si>
    <t>บริหารทั่วไป</t>
  </si>
  <si>
    <t>วิชาชีพเฉพาะ</t>
  </si>
  <si>
    <t>เชี่ยวชาญเฉพาะ</t>
  </si>
  <si>
    <t>เชี่ยวชาญพิเศษ</t>
  </si>
  <si>
    <t>...............................................................</t>
  </si>
  <si>
    <t xml:space="preserve">            </t>
  </si>
  <si>
    <t>ผู้รายงาน</t>
  </si>
  <si>
    <t>ลงชื่อ</t>
  </si>
  <si>
    <t>2. กรณีที่ผลจำนวนของผู้ที่ได้รับการพัฒนามีเปลี่ยนแปลงไม่ตรงตามแผนพัฒนา ให้ระบุแจ้งรายละเอียดในช่องหมายเหตุว่าเพราะเหตุใด เช่น บรรจุใหม่ ย้าย ลาออก ช่วยราชการ เป็นต้น</t>
  </si>
  <si>
    <t>เรื่อง/หลักสูตรที่พัฒนา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</si>
  <si>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</si>
  <si>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 xml:space="preserve">ความเข้าใจและใช้เทคโนโลยีดิจิทัล (Digital Literacy) </t>
  </si>
  <si>
    <t xml:space="preserve">การปฏิบัติตามและ ใช้กฎหมายด้านดิจิทัล (Digital Governance) </t>
  </si>
  <si>
    <t xml:space="preserve">ความเป็นผู้นำด้านดิจิทัล (Digital Leadership) </t>
  </si>
  <si>
    <t xml:space="preserve">การประยุกต์ใช้เทคโนโลยี เพื่อการพัฒนางาน (Digital Technology) </t>
  </si>
  <si>
    <t xml:space="preserve">การพัฒนานวัตกรรม เพื่อการบริการ (Digital Service) </t>
  </si>
  <si>
    <t xml:space="preserve">การใช้ประโยชน์และการใช้ข้อมูลร่วมกัน (Data Utilization and Sharing) </t>
  </si>
  <si>
    <t xml:space="preserve">ความมั่นคงปลอดภัยทางไซเบอร์ (Cyber Security) </t>
  </si>
  <si>
    <t>ผลประเมินด้านดิจิทัล</t>
  </si>
  <si>
    <t>ทักษะด้าน</t>
  </si>
  <si>
    <t>ทักษะในการปฏิบัติงาน</t>
  </si>
  <si>
    <t>ประเด็นทักษะ</t>
  </si>
  <si>
    <r>
      <t xml:space="preserve">แผนการพัฒนาผู้ใต้บังคับบัญชา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1)</t>
    </r>
  </si>
  <si>
    <r>
      <t xml:space="preserve">ผลการพัฒนาผู้ใต้บังคับบัญชา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2)</t>
    </r>
  </si>
  <si>
    <r>
      <t xml:space="preserve">แผนการพัฒนาผู้ใต้บังคับบัญชา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1)</t>
    </r>
  </si>
  <si>
    <r>
      <t xml:space="preserve">ผลการพัฒนาผู้ใต้บังคับบัญชา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2)</t>
    </r>
  </si>
  <si>
    <t>ผู้อำนวยกาสำนัก/กอง/เทียบเท่า</t>
  </si>
  <si>
    <t>ทักษะดิจิทัล</t>
  </si>
  <si>
    <t>สัตวแพทย์</t>
  </si>
  <si>
    <t>นายช่างไฟฟ้า</t>
  </si>
  <si>
    <t>สำนักงานเลขานุการกรม</t>
  </si>
  <si>
    <t xml:space="preserve">รอบการประเมิน  </t>
  </si>
  <si>
    <t xml:space="preserve">ชื่อหน่วยงาน  </t>
  </si>
  <si>
    <t>นางถิรมน จุลานุกะ</t>
  </si>
  <si>
    <t>นางสาวโสธิญา ตาแม่ก๋ง</t>
  </si>
  <si>
    <t>นายเจษฎา พึ่งธรรมวงศ์</t>
  </si>
  <si>
    <t>นางสาวพรกมล เจริญบุญ</t>
  </si>
  <si>
    <t>นางสาวออยนารี แก้วสาย</t>
  </si>
  <si>
    <t>นายโชคประเสริฐ พู่แสงทองชัย</t>
  </si>
  <si>
    <t>นางสาวปิยะฎา จีนเมือง</t>
  </si>
  <si>
    <t>นางสาวธีรนุช อินทรประชา</t>
  </si>
  <si>
    <t>นางสาวดรุณี คำรอด</t>
  </si>
  <si>
    <t>นางสาวกฤษฎาพร ชลนาถอัครกุล</t>
  </si>
  <si>
    <t>นางสาววันทนี สุขเขียว</t>
  </si>
  <si>
    <t>นางสาวอัศชิสา เบ็งจันทึก</t>
  </si>
  <si>
    <t>นางสาวชติญา บัวหลวง</t>
  </si>
  <si>
    <t>นางพนิดา วงษ์ทน</t>
  </si>
  <si>
    <t>นายฐาณิชกรณ์ พรานเจริญ</t>
  </si>
  <si>
    <t>นางสาวอนงนุช สาครินทร์</t>
  </si>
  <si>
    <t>นางวาริน พงษ์รื่น</t>
  </si>
  <si>
    <t>นางสาวนัฐจนันท์ พันศรี</t>
  </si>
  <si>
    <t>ว่าที่ ร.ต.พิชิตพล กันทะ</t>
  </si>
  <si>
    <t>นางจิดาภา หนูเกตุ</t>
  </si>
  <si>
    <t>นางสาวปริญา สรเสนา</t>
  </si>
  <si>
    <t>นางสาวณัฐสุวรรณ บัวงาม</t>
  </si>
  <si>
    <t>นางสาวปาณิสรา จันทร์นาค</t>
  </si>
  <si>
    <t>นายภัวรัญชน์ แปะทอง</t>
  </si>
  <si>
    <t>นายวิฑูรย์ ศิริทรัพย์พกิจ</t>
  </si>
  <si>
    <t>นางสาวลาวรรณ แก้วเอี่ยม</t>
  </si>
  <si>
    <t>นางสาวมนัสยา น้อยเงิน</t>
  </si>
  <si>
    <t>นายวิทยา มากสิน</t>
  </si>
  <si>
    <t>นายวิทยา ใจหลัก</t>
  </si>
  <si>
    <t>นายสำราญ จันทร์หนู</t>
  </si>
  <si>
    <t>นางสุธิดา สินสุริยะ</t>
  </si>
  <si>
    <t>นางลินดาวรรณ  ทะสะระ</t>
  </si>
  <si>
    <t>นายชัยวัฒน์ วิริยะวิทยานนท์</t>
  </si>
  <si>
    <t>นางมณีนุช จิตรหลัง</t>
  </si>
  <si>
    <t>นายเอกณรงค์ กล่อมจิตต์</t>
  </si>
  <si>
    <t>นายศักดิ์สิทธ์ จริยาเลิศศักดิ์</t>
  </si>
  <si>
    <t>นางสาวมณฑนา วาสนาสุริยพงศ์</t>
  </si>
  <si>
    <t>นางสาววิลาสินี ยิ้มแย้ม</t>
  </si>
  <si>
    <t>นางสาววารี ไหวดี</t>
  </si>
  <si>
    <t>นายวีระพงษ์ วิเศษภัย</t>
  </si>
  <si>
    <t>นางสาวพักชิรา โคตรจันทร์</t>
  </si>
  <si>
    <t>นายพีรภัทร ธานีรัตน์</t>
  </si>
  <si>
    <t>นายพงศ์เทพ บุญสุข</t>
  </si>
  <si>
    <t>นายกิตติ พิมลพันธุ์</t>
  </si>
  <si>
    <t>นางสาวศุภลักษณ์ สมผัด</t>
  </si>
  <si>
    <t>นายเรวัติ สุจริต</t>
  </si>
  <si>
    <t>นางสาวอุทาษิณ มีโชคสม</t>
  </si>
  <si>
    <t>นางสาวพรรณทิพทย์ อภิภูริภิรมย์สุข</t>
  </si>
  <si>
    <t>นายนิรุตน์ โอสถานนท์</t>
  </si>
  <si>
    <t>นายบัญชา อินเดิม</t>
  </si>
  <si>
    <t>นายศิริรัตน์  ศรีบัว</t>
  </si>
  <si>
    <t>นายจิระพงษ์ ยุบลศรี</t>
  </si>
  <si>
    <t>นางสาวปนัดดา สาลี</t>
  </si>
  <si>
    <t>นางสาวณัฐพัชร์ คงคาหลวง</t>
  </si>
  <si>
    <t>นายธงชัย สาลี</t>
  </si>
  <si>
    <t>นางสาวสุทัตตา บุญบาง</t>
  </si>
  <si>
    <t>นางสาวสลิลรัตน์ ชูโชติ</t>
  </si>
  <si>
    <t>นายวิทวัส ธีระวิกสิต</t>
  </si>
  <si>
    <t>นายณัฐพร ไชโย</t>
  </si>
  <si>
    <t>นายธีรบูลย์ คงชื่นจิตร์</t>
  </si>
  <si>
    <t>นายทนงศักดิ์ พึ่งจะแย้ม</t>
  </si>
  <si>
    <t>นายกิตติพรรณ จินดามัง</t>
  </si>
  <si>
    <t>นายเอก นกแสง</t>
  </si>
  <si>
    <t>นายฉัตรชัย นวลปลอด</t>
  </si>
  <si>
    <t>นางสาวจิราภรณ์ เกตุบูรณะ</t>
  </si>
  <si>
    <t>นายศุภกาญจน์ สายทอง</t>
  </si>
  <si>
    <t>นายณัฐวุฒิ จิรสถิตย์เวฬุ</t>
  </si>
  <si>
    <t>นายพีรณัฐ เพชรวาณิชกุล</t>
  </si>
  <si>
    <t>ถิรมน จุลานุกะ</t>
  </si>
  <si>
    <t>โสธิญา ตาแม่ก๋ง</t>
  </si>
  <si>
    <t>เจษฎา พึ่งธรรมวงศ์</t>
  </si>
  <si>
    <t>พรกมล เจริญบุญ</t>
  </si>
  <si>
    <t>ปิยะฎา จีนเมือง</t>
  </si>
  <si>
    <t>ดรุณี คำรอด</t>
  </si>
  <si>
    <t>กฤษฎาพร ชลนาถอัครกุล</t>
  </si>
  <si>
    <t>วันทนี สุขเขียว</t>
  </si>
  <si>
    <t>อัศชิสา เบ็งจันทึก</t>
  </si>
  <si>
    <t>ชติญา บัวหลวง</t>
  </si>
  <si>
    <t>พนิดา วงษ์ทน</t>
  </si>
  <si>
    <t>ฐาณิชกรณ์ พรานเจริญ</t>
  </si>
  <si>
    <t>อนงนุช สาครินทร์</t>
  </si>
  <si>
    <t>วาริน พงษ์รื่น</t>
  </si>
  <si>
    <t>พิชิตพล กันทะ</t>
  </si>
  <si>
    <t>จิดาภา หนูเกตุ</t>
  </si>
  <si>
    <t>ปริญา สรเสนา</t>
  </si>
  <si>
    <t>ณัฐสุวรรณ บัวงาม</t>
  </si>
  <si>
    <t>ปาณิสรา จันทร์นาค</t>
  </si>
  <si>
    <t>วิฑูรย์ ศิริทรัพย์พกิจ</t>
  </si>
  <si>
    <t>ลาวรรณ แก้วเอี่ยม</t>
  </si>
  <si>
    <t>มนัสยา น้อยเงิน</t>
  </si>
  <si>
    <t>วิทยา มากสิน</t>
  </si>
  <si>
    <t>วิทยา ใจหลัก</t>
  </si>
  <si>
    <t>สำราญ จันทร์หนู</t>
  </si>
  <si>
    <t>ลินดาวรรณ  ทะสะระ</t>
  </si>
  <si>
    <t>ชัยวัฒน์ วิริยะวิทยานนท์</t>
  </si>
  <si>
    <t>มณีนุช จิตรหลัง</t>
  </si>
  <si>
    <t>ศักดิ์สิทธ์ จริยาเลิศศักดิ์</t>
  </si>
  <si>
    <t>มณฑนา วาสนาสุริยพงศ์</t>
  </si>
  <si>
    <t>วิลาสินี ยิ้มแย้ม</t>
  </si>
  <si>
    <t>วารี ไหวดี</t>
  </si>
  <si>
    <t>วีระพงษ์ วิเศษภัย</t>
  </si>
  <si>
    <t>พงศ์เทพ บุญสุข</t>
  </si>
  <si>
    <t>อุทาษิณ มีโชคสม</t>
  </si>
  <si>
    <t>นิรุตน์ โอสถานนท์</t>
  </si>
  <si>
    <t>บัญชา อินเดิม</t>
  </si>
  <si>
    <t>ศิริรัตน์  ศรีบัว</t>
  </si>
  <si>
    <t>จิระพงษ์ ยุบลศรี</t>
  </si>
  <si>
    <t>ปนัดดา สาลี</t>
  </si>
  <si>
    <t>ณัฐพัชร์ คงคาหลวง</t>
  </si>
  <si>
    <t>ธงชัย สาลี</t>
  </si>
  <si>
    <t>สุทัตตา บุญบาง</t>
  </si>
  <si>
    <t>สลิลรัตน์ ชูโชติ</t>
  </si>
  <si>
    <t>วิทวัส ธีระวิกสิต</t>
  </si>
  <si>
    <t>ณัฐพร ไชโย</t>
  </si>
  <si>
    <t>ธีรบูลย์ คงชื่นจิตร์</t>
  </si>
  <si>
    <t>ทนงศักดิ์ พึ่งจะแย้ม</t>
  </si>
  <si>
    <t>กิตติพรรณ จินดามัง</t>
  </si>
  <si>
    <t>เอก นกแสง</t>
  </si>
  <si>
    <t>ฉัตรชัย นวลปลอด</t>
  </si>
  <si>
    <t>จิราภรณ์ เกตุบูรณะ</t>
  </si>
  <si>
    <t>ศุภกาญจน์ สายทอง</t>
  </si>
  <si>
    <t>ณัฐวุฒิ จิรสถิตย์เวฬุ</t>
  </si>
  <si>
    <t>เจ้าพนักงานเผยแพร่</t>
  </si>
  <si>
    <t>วราภรณ์ เสาหงษ์</t>
  </si>
  <si>
    <t>ศิริวรรณ ยิ้มช้อย</t>
  </si>
  <si>
    <t>ฝ่ายบริหารทั่วไป</t>
  </si>
  <si>
    <t>กลุ่มประสานราชการ</t>
  </si>
  <si>
    <t>กลุ่มช่วยอำนวยการนักบริหาร</t>
  </si>
  <si>
    <t>กลุ่มก่อสร้างและบำรุงรักษา</t>
  </si>
  <si>
    <t>วิลย์ลิกา เพ็ญศรีสวรรค์</t>
  </si>
  <si>
    <t>กลุ่มเผยแพร่และประชาสัมพันธ์</t>
  </si>
  <si>
    <t>นางสาววิลย์ลิกา เพ็ญศรีสวรรค์</t>
  </si>
  <si>
    <t>ข้าราชการ(คน)</t>
  </si>
  <si>
    <t>พนักงานราชการ(คน)</t>
  </si>
  <si>
    <t>นางสาวโสธิญา  ตาแม่ก๋ง</t>
  </si>
  <si>
    <t>เจ้าพนักงานธุรการปฏิบัติงาน</t>
  </si>
  <si>
    <t>โทร.</t>
  </si>
  <si>
    <t>02-6534444 ต่อ 1314</t>
  </si>
  <si>
    <t>ก.พ. - มี.ค.</t>
  </si>
  <si>
    <t>-</t>
  </si>
  <si>
    <t>(1) มาตรฐานกรอบธรรมาภิบาลข้อมูลภาครัฐ (Data Governance Framework Standard)</t>
  </si>
  <si>
    <t>(9) การใช้ Microsoft Excel เพื่อการบริหารข้อมูล</t>
  </si>
  <si>
    <t>(7) Microsoft Office PowerPoint 2016</t>
  </si>
  <si>
    <t>(6) การบริหารความเสี่ยงดิจิทัล (Digital Risk Management)</t>
  </si>
  <si>
    <t>(4) ความฉลาดทางดิจิทัล Digital Intelligence</t>
  </si>
  <si>
    <t>(4) การออกแบบ UX/UI สุดปัง เพื่อดึงดูดความสนใจของผู้ใช้ (Awesome UX/UI design to Grab the User Attention)</t>
  </si>
  <si>
    <t>(8) ความรู้และความเข้าใจข้อมูลสําหรับการวิเคราะห์ข้อมูล (Data Literacy for Data Analytics)</t>
  </si>
  <si>
    <t>(8) Data Analytics</t>
  </si>
  <si>
    <t>(1) ภาวะผู้นําในยุคดิจิทัล (Digital Leadership)</t>
  </si>
  <si>
    <t>(10) การขับเคลื่อนการเปลี่ยนผ่านสู่รัฐบาลดิจิทัล</t>
  </si>
  <si>
    <t>(6) การขับเคลื่อนด้วยข้อมูลสู่การเป็นรัฐบาลดิจิทัล (Data Driven Digital Government Transformation)</t>
  </si>
  <si>
    <t>(1) การใช้เครื่องมือดิจิทัลเพื่อการทํางานภาครัฐ (Essential Digital Tools for Workplace)</t>
  </si>
  <si>
    <t>(2) กฎหมายคุ้มครองข้อมูลส่วนบุคคลสําหรับผู้ปฏิบัติงานภาครัฐ (PDPA for Government Officer)</t>
  </si>
  <si>
    <t>(2) ความเข้าใจและการใช้เทคโนโลยีดิจิทัลอย่างมีประสิทธิภาพ (Understanding and Using Digital Technology)</t>
  </si>
  <si>
    <t>(1) พระราชบัญญัติการบริหารงานและการให้บริการภาครัฐผ่านระบบดิจิทัล (Digital Government Act.)</t>
  </si>
  <si>
    <t>(3) ความเข้าใจและใช้เทคโนโลยีดิจิทัล : ทักษะที่จําเป็นสําหรับการปฏิบัติงานแบบออนไลน์ (Digital Literacy: Essential Skills for Working Online)</t>
  </si>
  <si>
    <t>(2) การออกแบบบริการภาครัฐ (Government Digital Service Design)</t>
  </si>
  <si>
    <t>(7) Data Governance Roadmap : การจัดทําธรรมาภิบาลข้อมูลภาครัฐ</t>
  </si>
  <si>
    <t>(7) การออกแบบองค์กรดิจิทัล</t>
  </si>
  <si>
    <t>(3) แนวปฏิบัติกระบวนการทางดิจิทัลภาครัฐเพื่อสนับสนุนการดําเนินการตาม พ.ร.บ. การปฏิบัติ ราชการทางอิเล็กทรอนิกส์ พ.ศ. 2565</t>
  </si>
  <si>
    <t>(2) การประยุกต์ใช้ความรู้ปัญญาประดิษฐ์ในการพัฒนาหุ่นยนต์สนทนา (Chatbot) เพื่อการบริการภาครัฐ</t>
  </si>
  <si>
    <t>(3) ความรู้ความเข้าใจเกี่ยวกับปัญญาประดิษฐ์ (Artificial Intelligence) สําหรับบุคลากรภาครัฐทุกระดับ</t>
  </si>
  <si>
    <t>(3) การเปลี่ยนผ่านองค์กรสู่ดิจิทัลด้วยกระบวนการคิดเชิงออกแบบ ( Digital Transformation by Design Thinking)</t>
  </si>
  <si>
    <t>(6) Microsoft Office Excel 2016</t>
  </si>
  <si>
    <t>(11) การใช์โปรแกรมดิจิทัลเพื่อการวิเคราะห์ข้อมูล</t>
  </si>
  <si>
    <t>(3) การสร้างความไว้วางใจในองค์กรด้วยเทคโนโลยีดิจิทัล</t>
  </si>
  <si>
    <t>(10) Google Tools เพื่อการพัฒนางาน</t>
  </si>
  <si>
    <t>(5) Microsoft Office Word 2016</t>
  </si>
  <si>
    <t>การจัดชุมนุมนักปฏิบัติ (Community of practice)</t>
  </si>
  <si>
    <t>มี.ค. - ก.ค.</t>
  </si>
  <si>
    <t>คน</t>
  </si>
  <si>
    <t>จำนวน</t>
  </si>
  <si>
    <t>(นางสาวโสธิญา ตาแม่ก๋ง)</t>
  </si>
  <si>
    <t>เบอร์โทร. 02-653-4444 ต่อ 1314</t>
  </si>
  <si>
    <t>วันที่ .................................................</t>
  </si>
  <si>
    <t>พ.ค. - มิ.ย.</t>
  </si>
  <si>
    <t>การพัฒนาและเสริมสร้างศักยภาพบุคคลากร เพื่อความเป็นเลิศด้านการบริการ ด้วยหัวใจดิจิทัล</t>
  </si>
  <si>
    <r>
      <rPr>
        <b/>
        <sz val="14"/>
        <color theme="1"/>
        <rFont val="Wingdings 2"/>
        <family val="1"/>
        <charset val="2"/>
      </rPr>
      <t>£</t>
    </r>
    <r>
      <rPr>
        <b/>
        <sz val="14"/>
        <color theme="1"/>
        <rFont val="TH Sarabun New"/>
        <family val="2"/>
        <charset val="222"/>
      </rPr>
      <t xml:space="preserve">   1/2569</t>
    </r>
  </si>
  <si>
    <r>
      <rPr>
        <b/>
        <sz val="14"/>
        <color theme="1"/>
        <rFont val="Wingdings 2"/>
        <family val="1"/>
        <charset val="2"/>
      </rPr>
      <t>£</t>
    </r>
    <r>
      <rPr>
        <b/>
        <sz val="14"/>
        <color theme="1"/>
        <rFont val="TH Sarabun New"/>
        <family val="2"/>
        <charset val="222"/>
      </rPr>
      <t xml:space="preserve">   2/2569</t>
    </r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</si>
  <si>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2569</t>
  </si>
  <si>
    <t>ประจำปีงบประมาณ พ.ศ. 2569</t>
  </si>
  <si>
    <t>(นายจิรภัทร อินทร์สุข)</t>
  </si>
  <si>
    <t xml:space="preserve">ทักษะตามกรอบแนวทางการพัฒนาบุคลากรภาครัฐ พ.ศ. 2566 – 2570 </t>
  </si>
  <si>
    <t>อนพัทย์ นิลกำแหง</t>
  </si>
  <si>
    <t>สหัสวรรษ แขกรัมย์</t>
  </si>
  <si>
    <t>ศักดา กงจุ้ย</t>
  </si>
  <si>
    <t>นายจิรภัทร อินทร์สุข</t>
  </si>
  <si>
    <t>วิศกรโยธา</t>
  </si>
  <si>
    <t>วีระเดช ดีมงคล</t>
  </si>
  <si>
    <t>วรัญญา เหมือนเงิน</t>
  </si>
  <si>
    <t>ณิรินทร์ญา พลเดชสิทธินันท์</t>
  </si>
  <si>
    <t>กลุ่มบริหารงบประมาณและการเงิน</t>
  </si>
  <si>
    <t>ณัฐภัทร ศรีใหม่</t>
  </si>
  <si>
    <t>นัฐจนันท์ พันศรี</t>
  </si>
  <si>
    <t>ว่าที่ ร.ต.</t>
  </si>
  <si>
    <t>พระราชบัญญัติการบริหารงานและการให้บริการภาครัฐผ่านระบบดิจิทัล (Digital Government Act.)</t>
  </si>
  <si>
    <t>แนวปฏิบัติกระบวนการทางดิจิทัลภาครัฐเพื่อสนับสนุนการดำเนินการตาม พ.ร.บ. การปฏิบัติราชการทางอิเล็กทรอนิกส์ พ.ศ. 2565</t>
  </si>
  <si>
    <t>การใช้เครื่องมือดิจิทัลเพื่อการทำงานภาครัฐ</t>
  </si>
  <si>
    <t>ความฉลาดทางดิจิทัล</t>
  </si>
  <si>
    <t>แนวปฏิบัติกระบวนการทางดิจิทัลภาครัฐเพื่อสนับสนุนการดําเนินการตาม พ.ร.บ. การปฏิบัติ ราชการทางอิเล็กทรอนิกส์ พ.ศ. 2565</t>
  </si>
  <si>
    <t>ความเข้าใจและการใช้เทคโนโลยีดิจิทัลอย่างมีประสิทธิภาพ</t>
  </si>
  <si>
    <t>​การเปลี่ยนผ่านองค์กรสู่ดิจิทัลด้วยกระบวนการคิดเชิงออกแบบ</t>
  </si>
  <si>
    <t>การใช้เครื่องมือดิจิทัลเพื่อการทํางานภาครัฐ</t>
  </si>
  <si>
    <t>การออกแบบ UX / UI สุดปังเพื่อดึงดูดความสนใจของผู้ใช้</t>
  </si>
  <si>
    <t>การใช้โปรแกรมดิจิทัลเพื่อการวิเคราะห์ข้อมูล</t>
  </si>
  <si>
    <t>Basic Cybersecurity Series หลักสูตรพัฒนาทักษะด้านความมั่นคงปลอดภัยทางไซเบอร์เบื้องต้น</t>
  </si>
  <si>
    <t>การสร้างความไว้วางใจในองค์กรด้วยเทคโนโลยีดิจิทัล</t>
  </si>
  <si>
    <t>มาตรฐานกรอบธรรมาภิบาลข้อมูลภาครัฐ (Data Governance Framework Standard)</t>
  </si>
  <si>
    <t>จุดประกายความคิดเพื่อสร้างนวัตกรรม Building an Innovation Mindset</t>
  </si>
  <si>
    <t>การใช้ Microsoft Excel เพื่อการบริหารข้อมูล</t>
  </si>
  <si>
    <t>ความเข้าใจและใช้เทคโนโลยีดิจิทัลทักษะที่จำเป็นสำหรับการปฎิบัติงานแบบออนไลน์</t>
  </si>
  <si>
    <t>หลักสูตรทักษะเอไอระดับพื้นฐาน</t>
  </si>
  <si>
    <t>การเปลี่ยนผ่านองค์กรสู่ดิจิทัลด้วยกระบวนการคิดเชิงออกแบบ (Digital Transformation by Design Thinking)</t>
  </si>
  <si>
    <t>การพัฒนาทักษะการทำงานเพื่อให้การบริการอย่างมีประสิทธิภาพและสร้างสรรค์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</si>
</sst>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  <charset val="222"/>
    </font>
    <font>
      <sz val="14"/>
      <color theme="1"/>
      <name val="TH Sarabun New"/>
      <family val="2"/>
      <charset val="222"/>
    </font>
    <font>
      <b/>
      <sz val="14"/>
      <color theme="1"/>
      <name val="TH Sarabun New"/>
      <family val="1"/>
      <charset val="222"/>
    </font>
    <font>
      <b/>
      <sz val="14"/>
      <color theme="1"/>
      <name val="Wingdings 2"/>
      <family val="1"/>
      <charset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  <font>
      <sz val="12"/>
      <color theme="1"/>
      <name val="TH Sarabun New"/>
      <family val="2"/>
      <charset val="222"/>
    </font>
    <font>
      <b/>
      <sz val="14"/>
      <color theme="1"/>
      <name val="TH Sarabun New"/>
      <family val="1"/>
      <charset val="2"/>
    </font>
    <font>
      <sz val="8"/>
      <name val="TH Sarabun New"/>
      <family val="2"/>
      <charset val="222"/>
    </font>
    <font>
      <u/>
      <sz val="14"/>
      <color theme="1"/>
      <name val="TH Sarabun New"/>
      <family val="2"/>
    </font>
    <font>
      <b/>
      <sz val="18"/>
      <color theme="1"/>
      <name val="TH Sarabun New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0"/>
      <color rgb="FF333333"/>
      <name val="Helvetica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4"/>
      <color theme="9" tint="0.79998168889431442"/>
      <name val="TH Sarabun New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1D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49" fontId="5" fillId="0" borderId="0" xfId="0" applyNumberFormat="1" applyFont="1"/>
    <xf numFmtId="0" fontId="3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7" fillId="0" borderId="0" xfId="0" applyFont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9" fillId="0" borderId="0" xfId="0" applyFont="1"/>
    <xf numFmtId="49" fontId="12" fillId="0" borderId="0" xfId="0" applyNumberFormat="1" applyFont="1"/>
    <xf numFmtId="0" fontId="7" fillId="0" borderId="5" xfId="0" applyFont="1" applyBorder="1" applyAlignment="1">
      <alignment horizontal="left"/>
    </xf>
    <xf numFmtId="0" fontId="8" fillId="0" borderId="6" xfId="0" applyFont="1" applyBorder="1"/>
    <xf numFmtId="0" fontId="8" fillId="0" borderId="5" xfId="0" applyFont="1" applyBorder="1"/>
    <xf numFmtId="0" fontId="14" fillId="0" borderId="0" xfId="0" applyFont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7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7" fillId="0" borderId="5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4" fillId="4" borderId="2" xfId="0" applyFont="1" applyFill="1" applyBorder="1"/>
    <xf numFmtId="0" fontId="4" fillId="4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4" fillId="5" borderId="2" xfId="0" applyFont="1" applyFill="1" applyBorder="1"/>
    <xf numFmtId="0" fontId="3" fillId="0" borderId="0" xfId="0" applyFont="1" applyAlignment="1">
      <alignment horizontal="right"/>
    </xf>
    <xf numFmtId="0" fontId="15" fillId="0" borderId="0" xfId="0" applyFont="1"/>
    <xf numFmtId="0" fontId="16" fillId="0" borderId="19" xfId="0" applyFont="1" applyBorder="1" applyProtection="1">
      <protection locked="0"/>
    </xf>
    <xf numFmtId="49" fontId="16" fillId="0" borderId="3" xfId="0" applyNumberFormat="1" applyFont="1" applyBorder="1" applyAlignment="1" applyProtection="1">
      <alignment vertical="center" shrinkToFit="1"/>
      <protection locked="0"/>
    </xf>
    <xf numFmtId="49" fontId="16" fillId="0" borderId="19" xfId="0" applyNumberFormat="1" applyFont="1" applyBorder="1" applyAlignment="1" applyProtection="1">
      <alignment vertical="center" shrinkToFit="1"/>
      <protection locked="0"/>
    </xf>
    <xf numFmtId="0" fontId="16" fillId="0" borderId="19" xfId="0" applyFont="1" applyBorder="1" applyAlignment="1" applyProtection="1">
      <alignment vertical="center" shrinkToFit="1"/>
      <protection locked="0"/>
    </xf>
    <xf numFmtId="49" fontId="17" fillId="0" borderId="19" xfId="0" applyNumberFormat="1" applyFont="1" applyBorder="1" applyAlignment="1" applyProtection="1">
      <alignment vertical="center" shrinkToFit="1"/>
      <protection locked="0"/>
    </xf>
    <xf numFmtId="0" fontId="18" fillId="0" borderId="0" xfId="0" applyFont="1"/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49" fontId="5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7" fontId="7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2" fillId="0" borderId="19" xfId="0" applyFont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1" fillId="3" borderId="2" xfId="0" applyFont="1" applyFill="1" applyBorder="1"/>
    <xf numFmtId="0" fontId="21" fillId="3" borderId="2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403110</xdr:colOff>
      <xdr:row>3</xdr:row>
      <xdr:rowOff>130348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8432B8D-45DB-D984-7FCB-3DE963187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87782" y="0"/>
          <a:ext cx="1075055" cy="1065530"/>
        </a:xfrm>
        <a:prstGeom prst="rect">
          <a:avLst/>
        </a:prstGeom>
      </xdr:spPr>
    </xdr:pic>
    <xdr:clientData/>
  </xdr:twoCellAnchor>
  <xdr:twoCellAnchor>
    <xdr:from>
      <xdr:col>2</xdr:col>
      <xdr:colOff>638003</xdr:colOff>
      <xdr:row>6</xdr:row>
      <xdr:rowOff>400396</xdr:rowOff>
    </xdr:from>
    <xdr:to>
      <xdr:col>3</xdr:col>
      <xdr:colOff>340130</xdr:colOff>
      <xdr:row>8</xdr:row>
      <xdr:rowOff>12469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B20C9B52-F177-4577-B1A4-E561A89652BD}"/>
            </a:ext>
          </a:extLst>
        </xdr:cNvPr>
        <xdr:cNvSpPr txBox="1"/>
      </xdr:nvSpPr>
      <xdr:spPr>
        <a:xfrm>
          <a:off x="1971503" y="2152996"/>
          <a:ext cx="372687" cy="3512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ym typeface="Wingdings" panose="05000000000000000000" pitchFamily="2" charset="2"/>
            </a:rPr>
            <a:t></a:t>
          </a:r>
          <a:endParaRPr lang="th-TH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1607118</xdr:colOff>
      <xdr:row>0</xdr:row>
      <xdr:rowOff>256310</xdr:rowOff>
    </xdr:from>
    <xdr:to>
      <xdr:col>3</xdr:col>
      <xdr:colOff>332500</xdr:colOff>
      <xdr:row>2</xdr:row>
      <xdr:rowOff>27710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2E2279D-0650-3D49-74BE-BD393036C506}"/>
            </a:ext>
          </a:extLst>
        </xdr:cNvPr>
        <xdr:cNvSpPr txBox="1"/>
      </xdr:nvSpPr>
      <xdr:spPr>
        <a:xfrm>
          <a:off x="2736263" y="256310"/>
          <a:ext cx="374073" cy="353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ym typeface="Wingdings" panose="05000000000000000000" pitchFamily="2" charset="2"/>
            </a:rPr>
            <a:t></a:t>
          </a:r>
          <a:endParaRPr lang="th-TH" sz="16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FCC40-DA0C-461D-A8EB-EE7BCB338FCF}">
  <dimension ref="A4:J38"/>
  <sheetViews>
    <sheetView topLeftCell="A31" zoomScaleNormal="100" workbookViewId="0">
      <selection activeCell="O18" sqref="O18"/>
    </sheetView>
  </sheetViews>
  <sheetFormatPr defaultRowHeight="24.6"/>
  <cols>
    <col min="1" max="1" width="8.69921875" customWidth="1"/>
  </cols>
  <sheetData>
    <row r="4" spans="1:10" ht="15" customHeight="1"/>
    <row r="5" spans="1:10">
      <c r="A5" s="69" t="s">
        <v>111</v>
      </c>
      <c r="B5" s="69"/>
      <c r="C5" s="69"/>
      <c r="D5" s="69"/>
      <c r="E5" s="69"/>
      <c r="F5" s="69"/>
      <c r="G5" s="69"/>
      <c r="H5" s="69"/>
      <c r="I5" s="69"/>
      <c r="J5" s="69"/>
    </row>
    <row r="6" spans="1:10">
      <c r="A6" s="69" t="s">
        <v>314</v>
      </c>
      <c r="B6" s="69"/>
      <c r="C6" s="69"/>
      <c r="D6" s="69"/>
      <c r="E6" s="69"/>
      <c r="F6" s="69"/>
      <c r="G6" s="69"/>
      <c r="H6" s="69"/>
      <c r="I6" s="69"/>
      <c r="J6" s="69"/>
    </row>
    <row r="7" spans="1:10" ht="37.200000000000003" customHeight="1">
      <c r="A7" s="69" t="s">
        <v>131</v>
      </c>
      <c r="B7" s="69"/>
      <c r="C7" s="69"/>
      <c r="D7" s="69"/>
      <c r="E7" s="69"/>
      <c r="F7" s="69"/>
      <c r="G7" s="69"/>
      <c r="H7" s="69"/>
      <c r="I7" s="69"/>
      <c r="J7" s="69"/>
    </row>
    <row r="8" spans="1:10" s="2" customFormat="1" ht="21">
      <c r="A8" s="2" t="s">
        <v>0</v>
      </c>
      <c r="D8" s="17" t="s">
        <v>311</v>
      </c>
      <c r="H8" s="17" t="s">
        <v>312</v>
      </c>
    </row>
    <row r="9" spans="1:10" s="6" customFormat="1" ht="21">
      <c r="A9" s="70" t="s">
        <v>125</v>
      </c>
      <c r="B9" s="71"/>
      <c r="C9" s="71"/>
      <c r="D9" s="71"/>
      <c r="E9" s="71"/>
      <c r="F9" s="71"/>
      <c r="G9" s="71"/>
      <c r="H9" s="71"/>
      <c r="I9" s="71"/>
      <c r="J9" s="72"/>
    </row>
    <row r="10" spans="1:10" s="6" customFormat="1" ht="21">
      <c r="A10" s="18" t="s">
        <v>60</v>
      </c>
      <c r="G10" s="60" t="s">
        <v>305</v>
      </c>
      <c r="H10" s="60">
        <f>'แบบบันทึกแผน-ผล 69'!E4</f>
        <v>32</v>
      </c>
      <c r="I10" s="6" t="s">
        <v>304</v>
      </c>
      <c r="J10" s="19"/>
    </row>
    <row r="11" spans="1:10" s="6" customFormat="1" ht="21">
      <c r="A11" s="20"/>
      <c r="B11" s="21" t="s">
        <v>51</v>
      </c>
      <c r="J11" s="19"/>
    </row>
    <row r="12" spans="1:10" s="6" customFormat="1" ht="21">
      <c r="A12" s="20"/>
      <c r="B12" s="6" t="s">
        <v>52</v>
      </c>
      <c r="D12" s="60">
        <f>COUNTIFS('แบบบันทึกแผน-ผล 69'!$F$10:$F$69,"=เชี่ยวชาญ")</f>
        <v>0</v>
      </c>
      <c r="E12" s="6" t="s">
        <v>304</v>
      </c>
      <c r="G12" s="6" t="s">
        <v>56</v>
      </c>
      <c r="I12" s="60">
        <f>COUNTIFS('แบบบันทึกแผน-ผล 69'!$F$10:$F$69,"=อาวุโส")</f>
        <v>2</v>
      </c>
      <c r="J12" s="19" t="s">
        <v>304</v>
      </c>
    </row>
    <row r="13" spans="1:10" s="6" customFormat="1" ht="21">
      <c r="A13" s="20"/>
      <c r="B13" s="6" t="s">
        <v>53</v>
      </c>
      <c r="D13" s="60">
        <f>COUNTIFS('แบบบันทึกแผน-ผล 69'!$F$10:$F$69,"=ชำนาญการพิเศษ")</f>
        <v>2</v>
      </c>
      <c r="E13" s="6" t="s">
        <v>304</v>
      </c>
      <c r="G13" s="6" t="s">
        <v>57</v>
      </c>
      <c r="I13" s="60">
        <f>COUNTIFS('แบบบันทึกแผน-ผล 69'!$F$10:$F$69,"=ชำนาญงาน")</f>
        <v>11</v>
      </c>
      <c r="J13" s="19" t="s">
        <v>304</v>
      </c>
    </row>
    <row r="14" spans="1:10" s="6" customFormat="1" ht="21">
      <c r="A14" s="20"/>
      <c r="B14" s="6" t="s">
        <v>54</v>
      </c>
      <c r="D14" s="60">
        <f>COUNTIFS('แบบบันทึกแผน-ผล 69'!$F$10:$F$69,"=ชำนาญการ")</f>
        <v>4</v>
      </c>
      <c r="E14" s="6" t="s">
        <v>304</v>
      </c>
      <c r="G14" s="6" t="s">
        <v>58</v>
      </c>
      <c r="I14" s="60">
        <f>COUNTIFS('แบบบันทึกแผน-ผล 69'!$F$10:$F$69,"=ปฏิบัติงาน")</f>
        <v>5</v>
      </c>
      <c r="J14" s="19" t="s">
        <v>304</v>
      </c>
    </row>
    <row r="15" spans="1:10" s="6" customFormat="1" ht="21">
      <c r="A15" s="22"/>
      <c r="B15" s="23" t="s">
        <v>55</v>
      </c>
      <c r="C15" s="23"/>
      <c r="D15" s="63">
        <f>COUNTIFS('แบบบันทึกแผน-ผล 69'!$F$10:$F$69,"=ปฏิบัติการ")</f>
        <v>6</v>
      </c>
      <c r="E15" s="23" t="s">
        <v>304</v>
      </c>
      <c r="F15" s="23"/>
      <c r="G15" s="23"/>
      <c r="H15" s="23"/>
      <c r="I15" s="23"/>
      <c r="J15" s="24"/>
    </row>
    <row r="16" spans="1:10" s="6" customFormat="1" ht="21">
      <c r="A16" s="25" t="s">
        <v>61</v>
      </c>
      <c r="B16" s="26"/>
      <c r="C16" s="26"/>
      <c r="D16" s="26"/>
      <c r="E16" s="26"/>
      <c r="F16" s="26"/>
      <c r="G16" s="61" t="s">
        <v>305</v>
      </c>
      <c r="H16" s="61">
        <f>'แบบบันทึกแผน-ผล 69'!H4</f>
        <v>33</v>
      </c>
      <c r="I16" s="26" t="s">
        <v>304</v>
      </c>
      <c r="J16" s="27"/>
    </row>
    <row r="17" spans="1:10" s="6" customFormat="1" ht="21">
      <c r="A17" s="28"/>
      <c r="B17" s="21" t="s">
        <v>96</v>
      </c>
      <c r="J17" s="19"/>
    </row>
    <row r="18" spans="1:10" s="6" customFormat="1" ht="21">
      <c r="A18" s="28"/>
      <c r="B18" s="6" t="s">
        <v>99</v>
      </c>
      <c r="D18" s="60">
        <f>COUNTIFS('แบบบันทึกแผน-ผล 69'!$G$10:$G$69,"=บริการ")</f>
        <v>6</v>
      </c>
      <c r="E18" s="6" t="s">
        <v>304</v>
      </c>
      <c r="G18" s="6" t="s">
        <v>103</v>
      </c>
      <c r="I18" s="60">
        <f>COUNTIFS('แบบบันทึกแผน-ผล 69'!$G$10:$G$69,"=เชี่ยวชาญเฉพาะ")</f>
        <v>0</v>
      </c>
      <c r="J18" s="19" t="s">
        <v>304</v>
      </c>
    </row>
    <row r="19" spans="1:10" s="6" customFormat="1" ht="21">
      <c r="A19" s="28"/>
      <c r="B19" s="6" t="s">
        <v>100</v>
      </c>
      <c r="D19" s="60">
        <f>COUNTIFS('แบบบันทึกแผน-ผล 69'!$G$10:$G$69,"=เทคนิค")</f>
        <v>2</v>
      </c>
      <c r="E19" s="6" t="s">
        <v>304</v>
      </c>
      <c r="G19" s="6" t="s">
        <v>104</v>
      </c>
      <c r="I19" s="60">
        <f>COUNTIFS('แบบบันทึกแผน-ผล 69'!$G$10:$G$69,"=เชี่ยวชาญพิเศษ")</f>
        <v>0</v>
      </c>
      <c r="J19" s="19" t="s">
        <v>304</v>
      </c>
    </row>
    <row r="20" spans="1:10" s="6" customFormat="1" ht="21">
      <c r="A20" s="29"/>
      <c r="B20" s="30" t="s">
        <v>101</v>
      </c>
      <c r="C20" s="30"/>
      <c r="D20" s="64">
        <f>COUNTIFS('แบบบันทึกแผน-ผล 69'!$G$10:$G$69,"=บริหารทั่วไป")</f>
        <v>20</v>
      </c>
      <c r="E20" s="30" t="s">
        <v>304</v>
      </c>
      <c r="F20" s="30"/>
      <c r="G20" s="30"/>
      <c r="H20" s="30"/>
      <c r="I20" s="30"/>
      <c r="J20" s="31"/>
    </row>
    <row r="21" spans="1:10" s="6" customFormat="1" ht="10.95" customHeight="1"/>
    <row r="22" spans="1:10" s="6" customFormat="1" ht="21">
      <c r="A22" s="73" t="s">
        <v>126</v>
      </c>
      <c r="B22" s="74"/>
      <c r="C22" s="74"/>
      <c r="D22" s="74"/>
      <c r="E22" s="74"/>
      <c r="F22" s="74"/>
      <c r="G22" s="74"/>
      <c r="H22" s="74"/>
      <c r="I22" s="74"/>
      <c r="J22" s="75"/>
    </row>
    <row r="23" spans="1:10" s="6" customFormat="1" ht="21">
      <c r="A23" s="18" t="s">
        <v>60</v>
      </c>
      <c r="G23" s="60" t="s">
        <v>305</v>
      </c>
      <c r="H23" s="60">
        <f>SUM(D25:D28,I25:I27)</f>
        <v>30</v>
      </c>
      <c r="I23" s="6" t="s">
        <v>304</v>
      </c>
      <c r="J23" s="19"/>
    </row>
    <row r="24" spans="1:10" s="6" customFormat="1" ht="21">
      <c r="A24" s="20"/>
      <c r="B24" s="21" t="s">
        <v>51</v>
      </c>
      <c r="J24" s="19"/>
    </row>
    <row r="25" spans="1:10" s="6" customFormat="1" ht="21">
      <c r="A25" s="20"/>
      <c r="B25" s="6" t="s">
        <v>52</v>
      </c>
      <c r="D25" s="60">
        <f>COUNTIFS('แบบบันทึกแผน-ผล 69'!$F$10:$F$69,"=เชี่ยวชาญ")</f>
        <v>0</v>
      </c>
      <c r="E25" s="6" t="s">
        <v>304</v>
      </c>
      <c r="G25" s="6" t="s">
        <v>56</v>
      </c>
      <c r="I25" s="60">
        <f>COUNTIFS('แบบบันทึกแผน-ผล 69'!$F$10:$F$69,"=อาวุโส")</f>
        <v>2</v>
      </c>
      <c r="J25" s="19" t="s">
        <v>304</v>
      </c>
    </row>
    <row r="26" spans="1:10" s="6" customFormat="1" ht="21">
      <c r="A26" s="20"/>
      <c r="B26" s="6" t="s">
        <v>53</v>
      </c>
      <c r="D26" s="60">
        <f>COUNTIFS('แบบบันทึกแผน-ผล 69'!$F$10:$F$69,"=ชำนาญการพิเศษ")</f>
        <v>2</v>
      </c>
      <c r="E26" s="6" t="s">
        <v>304</v>
      </c>
      <c r="G26" s="6" t="s">
        <v>57</v>
      </c>
      <c r="I26" s="60">
        <f>COUNTIFS('แบบบันทึกแผน-ผล 69'!$F$10:$F$69,"=ชำนาญงาน")</f>
        <v>11</v>
      </c>
      <c r="J26" s="19" t="s">
        <v>304</v>
      </c>
    </row>
    <row r="27" spans="1:10" s="6" customFormat="1" ht="21">
      <c r="A27" s="20"/>
      <c r="B27" s="6" t="s">
        <v>54</v>
      </c>
      <c r="D27" s="60">
        <f>COUNTIFS('แบบบันทึกแผน-ผล 69'!$F$10:$F$69,"=ชำนาญการ")</f>
        <v>4</v>
      </c>
      <c r="E27" s="6" t="s">
        <v>304</v>
      </c>
      <c r="G27" s="6" t="s">
        <v>58</v>
      </c>
      <c r="I27" s="60">
        <v>5</v>
      </c>
      <c r="J27" s="19" t="s">
        <v>304</v>
      </c>
    </row>
    <row r="28" spans="1:10" s="6" customFormat="1" ht="21">
      <c r="A28" s="22"/>
      <c r="B28" s="23" t="s">
        <v>55</v>
      </c>
      <c r="C28" s="23"/>
      <c r="D28" s="63">
        <f>COUNTIFS('แบบบันทึกแผน-ผล 69'!$F$10:$F$69,"=ปฏิบัติการ")</f>
        <v>6</v>
      </c>
      <c r="E28" s="23" t="s">
        <v>304</v>
      </c>
      <c r="F28" s="23"/>
      <c r="G28" s="23"/>
      <c r="H28" s="23"/>
      <c r="I28" s="23"/>
      <c r="J28" s="24"/>
    </row>
    <row r="29" spans="1:10" s="6" customFormat="1" ht="21">
      <c r="A29" s="25" t="s">
        <v>61</v>
      </c>
      <c r="B29" s="26"/>
      <c r="C29" s="26"/>
      <c r="D29" s="26"/>
      <c r="E29" s="26"/>
      <c r="F29" s="26"/>
      <c r="G29" s="61" t="s">
        <v>305</v>
      </c>
      <c r="H29" s="61">
        <f>SUM(D31:D33,I31:I32)</f>
        <v>31</v>
      </c>
      <c r="I29" s="26" t="s">
        <v>304</v>
      </c>
      <c r="J29" s="27"/>
    </row>
    <row r="30" spans="1:10" s="6" customFormat="1" ht="21">
      <c r="A30" s="28"/>
      <c r="B30" s="21" t="s">
        <v>96</v>
      </c>
      <c r="J30" s="19"/>
    </row>
    <row r="31" spans="1:10" s="6" customFormat="1" ht="21">
      <c r="A31" s="28"/>
      <c r="B31" s="6" t="s">
        <v>99</v>
      </c>
      <c r="D31" s="60">
        <f>COUNTIFS('แบบบันทึกแผน-ผล 69'!$G$10:$G$69,"=บริการ")</f>
        <v>6</v>
      </c>
      <c r="E31" s="6" t="s">
        <v>304</v>
      </c>
      <c r="G31" s="6" t="s">
        <v>103</v>
      </c>
      <c r="I31" s="60">
        <f>COUNTIFS('แบบบันทึกแผน-ผล 69'!$G$10:$G$69,"=เชี่ยวชาญเฉพาะ")</f>
        <v>0</v>
      </c>
      <c r="J31" s="19" t="s">
        <v>304</v>
      </c>
    </row>
    <row r="32" spans="1:10" s="6" customFormat="1" ht="21">
      <c r="A32" s="28"/>
      <c r="B32" s="6" t="s">
        <v>100</v>
      </c>
      <c r="D32" s="60">
        <f>COUNTIFS('แบบบันทึกแผน-ผล 69'!$G$10:$G$69,"=เทคนิค")</f>
        <v>2</v>
      </c>
      <c r="E32" s="6" t="s">
        <v>304</v>
      </c>
      <c r="G32" s="6" t="s">
        <v>104</v>
      </c>
      <c r="I32" s="60">
        <f>COUNTIFS('แบบบันทึกแผน-ผล 69'!$G$10:$G$69,"=เชี่ยวชาญพิเศษ")</f>
        <v>0</v>
      </c>
      <c r="J32" s="19" t="s">
        <v>304</v>
      </c>
    </row>
    <row r="33" spans="1:10" s="6" customFormat="1" ht="21">
      <c r="A33" s="29"/>
      <c r="B33" s="30" t="s">
        <v>101</v>
      </c>
      <c r="C33" s="30"/>
      <c r="D33" s="64">
        <v>23</v>
      </c>
      <c r="E33" s="30" t="s">
        <v>304</v>
      </c>
      <c r="F33" s="30"/>
      <c r="G33" s="30"/>
      <c r="H33" s="30"/>
      <c r="I33" s="30"/>
      <c r="J33" s="31"/>
    </row>
    <row r="34" spans="1:10" s="6" customFormat="1" ht="21">
      <c r="B34" s="68" t="s">
        <v>107</v>
      </c>
      <c r="C34" s="68"/>
      <c r="D34" s="68"/>
      <c r="G34" s="68" t="s">
        <v>127</v>
      </c>
      <c r="H34" s="68"/>
      <c r="I34" s="68"/>
    </row>
    <row r="35" spans="1:10" ht="33" customHeight="1">
      <c r="A35" s="32" t="s">
        <v>108</v>
      </c>
      <c r="B35" t="s">
        <v>105</v>
      </c>
      <c r="F35" s="32" t="s">
        <v>108</v>
      </c>
      <c r="G35" t="s">
        <v>105</v>
      </c>
    </row>
    <row r="36" spans="1:10" ht="33.6" customHeight="1">
      <c r="A36" t="s">
        <v>106</v>
      </c>
      <c r="C36" s="65" t="s">
        <v>306</v>
      </c>
      <c r="H36" s="65" t="s">
        <v>315</v>
      </c>
    </row>
    <row r="37" spans="1:10">
      <c r="B37" t="s">
        <v>308</v>
      </c>
      <c r="G37" t="s">
        <v>308</v>
      </c>
    </row>
    <row r="38" spans="1:10">
      <c r="A38" s="32"/>
      <c r="C38" s="62" t="s">
        <v>307</v>
      </c>
    </row>
  </sheetData>
  <mergeCells count="7">
    <mergeCell ref="G34:I34"/>
    <mergeCell ref="B34:D34"/>
    <mergeCell ref="A5:J5"/>
    <mergeCell ref="A6:J6"/>
    <mergeCell ref="A7:J7"/>
    <mergeCell ref="A9:J9"/>
    <mergeCell ref="A22:J22"/>
  </mergeCells>
  <phoneticPr fontId="13" type="noConversion"/>
  <printOptions horizontalCentered="1"/>
  <pageMargins left="0.47244094488188998" right="0.47244094488188998" top="0.3" bottom="0.33" header="0.19" footer="0.2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D3355-7B14-48D2-BFBD-844F5CCC8180}">
  <dimension ref="A1:AA81"/>
  <sheetViews>
    <sheetView tabSelected="1" zoomScaleNormal="100" workbookViewId="0">
      <pane ySplit="9" topLeftCell="A68" activePane="bottomLeft" state="frozen"/>
      <selection pane="bottomLeft" activeCell="S10" sqref="S10:Z74"/>
    </sheetView>
  </sheetViews>
  <sheetFormatPr defaultColWidth="8.69921875" defaultRowHeight="21"/>
  <cols>
    <col min="1" max="1" width="5.59765625" style="2" customWidth="1"/>
    <col min="2" max="2" width="9.19921875" style="2" bestFit="1" customWidth="1"/>
    <col min="3" max="3" width="21.59765625" style="2" customWidth="1"/>
    <col min="4" max="4" width="22.59765625" style="2" bestFit="1" customWidth="1"/>
    <col min="5" max="5" width="21" style="2" bestFit="1" customWidth="1"/>
    <col min="6" max="6" width="11.19921875" style="2" bestFit="1" customWidth="1"/>
    <col min="7" max="7" width="16.5" style="2" bestFit="1" customWidth="1"/>
    <col min="8" max="8" width="22.09765625" style="2" bestFit="1" customWidth="1"/>
    <col min="9" max="9" width="19.69921875" style="2" bestFit="1" customWidth="1"/>
    <col min="10" max="10" width="46.69921875" style="2" bestFit="1" customWidth="1"/>
    <col min="11" max="11" width="15.69921875" style="2" bestFit="1" customWidth="1"/>
    <col min="12" max="12" width="97" style="2" bestFit="1" customWidth="1"/>
    <col min="13" max="13" width="30.69921875" style="2" bestFit="1" customWidth="1"/>
    <col min="14" max="14" width="9.19921875" style="2" bestFit="1" customWidth="1"/>
    <col min="15" max="15" width="39.796875" style="2" bestFit="1" customWidth="1"/>
    <col min="16" max="16" width="49.09765625" style="2" bestFit="1" customWidth="1"/>
    <col min="17" max="17" width="33.59765625" style="2" bestFit="1" customWidth="1"/>
    <col min="18" max="18" width="9.19921875" style="2" bestFit="1" customWidth="1"/>
    <col min="19" max="19" width="48.59765625" style="2" bestFit="1" customWidth="1"/>
    <col min="20" max="20" width="97" style="2" bestFit="1" customWidth="1"/>
    <col min="21" max="21" width="30.69921875" style="2" bestFit="1" customWidth="1"/>
    <col min="22" max="22" width="9.19921875" style="2" bestFit="1" customWidth="1"/>
    <col min="23" max="23" width="39.796875" style="2" bestFit="1" customWidth="1"/>
    <col min="24" max="24" width="61.296875" style="2" bestFit="1" customWidth="1"/>
    <col min="25" max="25" width="33.59765625" style="2" bestFit="1" customWidth="1"/>
    <col min="26" max="26" width="9.19921875" style="2" bestFit="1" customWidth="1"/>
    <col min="27" max="27" width="18.19921875" style="2" customWidth="1"/>
    <col min="28" max="16384" width="8.69921875" style="2"/>
  </cols>
  <sheetData>
    <row r="1" spans="1:27" ht="24.6">
      <c r="A1" s="5" t="s">
        <v>313</v>
      </c>
    </row>
    <row r="2" spans="1:27">
      <c r="A2" s="1"/>
      <c r="B2" s="1"/>
      <c r="C2" s="41" t="s">
        <v>132</v>
      </c>
      <c r="D2" s="17" t="s">
        <v>311</v>
      </c>
      <c r="E2" s="17" t="s">
        <v>312</v>
      </c>
      <c r="G2" s="17"/>
    </row>
    <row r="3" spans="1:27" ht="28.8" customHeight="1">
      <c r="A3" s="1"/>
      <c r="C3" s="41" t="s">
        <v>133</v>
      </c>
      <c r="D3" s="42" t="s">
        <v>131</v>
      </c>
    </row>
    <row r="4" spans="1:27" ht="27" customHeight="1">
      <c r="A4" s="1"/>
      <c r="B4" s="53" t="s">
        <v>89</v>
      </c>
      <c r="C4" s="41"/>
      <c r="D4" s="3" t="s">
        <v>266</v>
      </c>
      <c r="E4" s="58">
        <f>COUNTIFS(D10:D74,"=ข้าราชการ")</f>
        <v>32</v>
      </c>
      <c r="G4" s="54" t="s">
        <v>267</v>
      </c>
      <c r="H4" s="58">
        <f>COUNTIFS(D10:D74,"=พนักงานราชการ")</f>
        <v>33</v>
      </c>
    </row>
    <row r="5" spans="1:27" ht="26.4" customHeight="1">
      <c r="A5" s="1"/>
      <c r="B5" s="55" t="s">
        <v>107</v>
      </c>
      <c r="C5" s="56" t="s">
        <v>268</v>
      </c>
      <c r="D5" s="54" t="s">
        <v>3</v>
      </c>
      <c r="E5" s="57" t="s">
        <v>269</v>
      </c>
      <c r="F5" s="55" t="s">
        <v>270</v>
      </c>
      <c r="G5" s="3" t="s">
        <v>271</v>
      </c>
      <c r="I5" s="3"/>
    </row>
    <row r="6" spans="1:27" ht="13.95" customHeight="1"/>
    <row r="7" spans="1:27" s="4" customFormat="1">
      <c r="A7" s="76" t="s">
        <v>1</v>
      </c>
      <c r="B7" s="76" t="s">
        <v>2</v>
      </c>
      <c r="C7" s="76" t="s">
        <v>63</v>
      </c>
      <c r="D7" s="76" t="s">
        <v>59</v>
      </c>
      <c r="E7" s="76" t="s">
        <v>3</v>
      </c>
      <c r="F7" s="76" t="s">
        <v>51</v>
      </c>
      <c r="G7" s="8" t="s">
        <v>96</v>
      </c>
      <c r="H7" s="8" t="s">
        <v>62</v>
      </c>
      <c r="I7" s="8" t="s">
        <v>70</v>
      </c>
      <c r="J7" s="82" t="s">
        <v>123</v>
      </c>
      <c r="K7" s="83"/>
      <c r="L7" s="83"/>
      <c r="M7" s="83"/>
      <c r="N7" s="83"/>
      <c r="O7" s="83"/>
      <c r="P7" s="83"/>
      <c r="Q7" s="83"/>
      <c r="R7" s="84"/>
      <c r="S7" s="82" t="s">
        <v>124</v>
      </c>
      <c r="T7" s="83"/>
      <c r="U7" s="83"/>
      <c r="V7" s="83"/>
      <c r="W7" s="83"/>
      <c r="X7" s="83"/>
      <c r="Y7" s="83"/>
      <c r="Z7" s="84"/>
      <c r="AA7" s="8" t="s">
        <v>71</v>
      </c>
    </row>
    <row r="8" spans="1:27" s="4" customFormat="1">
      <c r="A8" s="77"/>
      <c r="B8" s="77"/>
      <c r="C8" s="77"/>
      <c r="D8" s="77"/>
      <c r="E8" s="77"/>
      <c r="F8" s="77"/>
      <c r="G8" s="35" t="s">
        <v>97</v>
      </c>
      <c r="H8" s="34" t="s">
        <v>98</v>
      </c>
      <c r="I8" s="35" t="s">
        <v>95</v>
      </c>
      <c r="J8" s="88" t="s">
        <v>64</v>
      </c>
      <c r="K8" s="89"/>
      <c r="L8" s="89"/>
      <c r="M8" s="89"/>
      <c r="N8" s="90"/>
      <c r="O8" s="79" t="s">
        <v>316</v>
      </c>
      <c r="P8" s="80"/>
      <c r="Q8" s="80"/>
      <c r="R8" s="81"/>
      <c r="S8" s="85" t="s">
        <v>64</v>
      </c>
      <c r="T8" s="86"/>
      <c r="U8" s="86"/>
      <c r="V8" s="87"/>
      <c r="W8" s="85" t="s">
        <v>316</v>
      </c>
      <c r="X8" s="86"/>
      <c r="Y8" s="86"/>
      <c r="Z8" s="87"/>
      <c r="AA8" s="35" t="s">
        <v>72</v>
      </c>
    </row>
    <row r="9" spans="1:27" s="4" customFormat="1">
      <c r="A9" s="78"/>
      <c r="B9" s="78"/>
      <c r="C9" s="78"/>
      <c r="D9" s="78"/>
      <c r="E9" s="78"/>
      <c r="F9" s="78"/>
      <c r="G9" s="12"/>
      <c r="H9" s="11"/>
      <c r="I9" s="12"/>
      <c r="J9" s="36" t="s">
        <v>128</v>
      </c>
      <c r="K9" s="36" t="s">
        <v>119</v>
      </c>
      <c r="L9" s="36" t="s">
        <v>110</v>
      </c>
      <c r="M9" s="36" t="s">
        <v>87</v>
      </c>
      <c r="N9" s="36" t="s">
        <v>69</v>
      </c>
      <c r="O9" s="39" t="s">
        <v>122</v>
      </c>
      <c r="P9" s="39" t="s">
        <v>110</v>
      </c>
      <c r="Q9" s="39" t="s">
        <v>87</v>
      </c>
      <c r="R9" s="39" t="s">
        <v>69</v>
      </c>
      <c r="S9" s="13" t="s">
        <v>120</v>
      </c>
      <c r="T9" s="13" t="s">
        <v>110</v>
      </c>
      <c r="U9" s="13" t="s">
        <v>87</v>
      </c>
      <c r="V9" s="13" t="s">
        <v>69</v>
      </c>
      <c r="W9" s="13" t="s">
        <v>122</v>
      </c>
      <c r="X9" s="13" t="s">
        <v>110</v>
      </c>
      <c r="Y9" s="13" t="s">
        <v>87</v>
      </c>
      <c r="Z9" s="13" t="s">
        <v>69</v>
      </c>
      <c r="AA9" s="12"/>
    </row>
    <row r="10" spans="1:27" ht="24.6">
      <c r="A10" s="33">
        <f>IF(ISBLANK(10),"",COUNTA($B$10:B10))</f>
        <v>1</v>
      </c>
      <c r="B10" s="50" t="s">
        <v>7</v>
      </c>
      <c r="C10" s="49" t="s">
        <v>202</v>
      </c>
      <c r="D10" s="10" t="s">
        <v>60</v>
      </c>
      <c r="E10" s="10" t="s">
        <v>30</v>
      </c>
      <c r="F10" s="10" t="s">
        <v>56</v>
      </c>
      <c r="G10" s="10" t="s">
        <v>4</v>
      </c>
      <c r="H10" s="9" t="s">
        <v>259</v>
      </c>
      <c r="I10" s="9" t="s">
        <v>320</v>
      </c>
      <c r="J10" s="37" t="s">
        <v>113</v>
      </c>
      <c r="K10" s="38">
        <v>33</v>
      </c>
      <c r="L10" s="37" t="s">
        <v>329</v>
      </c>
      <c r="M10" s="37" t="s">
        <v>74</v>
      </c>
      <c r="N10" s="38" t="s">
        <v>272</v>
      </c>
      <c r="O10" s="40" t="s">
        <v>66</v>
      </c>
      <c r="P10" s="40" t="s">
        <v>347</v>
      </c>
      <c r="Q10" s="40" t="s">
        <v>302</v>
      </c>
      <c r="R10" s="59" t="s">
        <v>303</v>
      </c>
      <c r="S10" s="66" t="str">
        <f>J10</f>
        <v xml:space="preserve">การปฏิบัติตามและ ใช้กฎหมายด้านดิจิทัล (Digital Governance) </v>
      </c>
      <c r="T10" s="66" t="str">
        <f>L10</f>
        <v>พระราชบัญญัติการบริหารงานและการให้บริการภาครัฐผ่านระบบดิจิทัล (Digital Government Act.)</v>
      </c>
      <c r="U10" s="66" t="str">
        <f>M10</f>
        <v>การฝึกอบรมในรูปแบบออนไลน์ (e-Learning)</v>
      </c>
      <c r="V10" s="67" t="s">
        <v>272</v>
      </c>
      <c r="W10" s="66" t="str">
        <f>O10</f>
        <v xml:space="preserve">ทักษะทางสังคมและอารมณ์ (Social and Emotional Skills) </v>
      </c>
      <c r="X10" s="66" t="s">
        <v>310</v>
      </c>
      <c r="Y10" s="66" t="s">
        <v>82</v>
      </c>
      <c r="Z10" s="67" t="s">
        <v>309</v>
      </c>
      <c r="AA10" s="9"/>
    </row>
    <row r="11" spans="1:27" ht="24.6">
      <c r="A11" s="33">
        <f>IF(ISBLANK(10),"",COUNTA($B$10:B11))</f>
        <v>2</v>
      </c>
      <c r="B11" s="51" t="s">
        <v>6</v>
      </c>
      <c r="C11" s="49" t="s">
        <v>203</v>
      </c>
      <c r="D11" s="10" t="s">
        <v>60</v>
      </c>
      <c r="E11" s="10" t="s">
        <v>30</v>
      </c>
      <c r="F11" s="10" t="s">
        <v>58</v>
      </c>
      <c r="G11" s="10" t="s">
        <v>4</v>
      </c>
      <c r="H11" s="9" t="s">
        <v>259</v>
      </c>
      <c r="I11" s="9" t="s">
        <v>134</v>
      </c>
      <c r="J11" s="37" t="s">
        <v>113</v>
      </c>
      <c r="K11" s="38">
        <v>89</v>
      </c>
      <c r="L11" s="37" t="s">
        <v>329</v>
      </c>
      <c r="M11" s="37" t="s">
        <v>74</v>
      </c>
      <c r="N11" s="38" t="s">
        <v>272</v>
      </c>
      <c r="O11" s="40" t="s">
        <v>66</v>
      </c>
      <c r="P11" s="40" t="s">
        <v>347</v>
      </c>
      <c r="Q11" s="40" t="s">
        <v>302</v>
      </c>
      <c r="R11" s="59" t="s">
        <v>303</v>
      </c>
      <c r="S11" s="66" t="str">
        <f t="shared" ref="S11:S68" si="0">J11</f>
        <v xml:space="preserve">การปฏิบัติตามและ ใช้กฎหมายด้านดิจิทัล (Digital Governance) </v>
      </c>
      <c r="T11" s="66" t="str">
        <f t="shared" ref="T11:T68" si="1">L11</f>
        <v>พระราชบัญญัติการบริหารงานและการให้บริการภาครัฐผ่านระบบดิจิทัล (Digital Government Act.)</v>
      </c>
      <c r="U11" s="66" t="str">
        <f t="shared" ref="U11:U68" si="2">M11</f>
        <v>การฝึกอบรมในรูปแบบออนไลน์ (e-Learning)</v>
      </c>
      <c r="V11" s="67" t="s">
        <v>272</v>
      </c>
      <c r="W11" s="66" t="str">
        <f t="shared" ref="W11:W68" si="3">O11</f>
        <v xml:space="preserve">ทักษะทางสังคมและอารมณ์ (Social and Emotional Skills) </v>
      </c>
      <c r="X11" s="66" t="s">
        <v>310</v>
      </c>
      <c r="Y11" s="66" t="s">
        <v>302</v>
      </c>
      <c r="Z11" s="67" t="s">
        <v>309</v>
      </c>
      <c r="AA11" s="9"/>
    </row>
    <row r="12" spans="1:27" ht="24.6">
      <c r="A12" s="33">
        <f>IF(ISBLANK(10),"",COUNTA($B$10:B12))</f>
        <v>3</v>
      </c>
      <c r="B12" s="51" t="s">
        <v>6</v>
      </c>
      <c r="C12" s="49" t="s">
        <v>205</v>
      </c>
      <c r="D12" s="10" t="s">
        <v>60</v>
      </c>
      <c r="E12" s="10" t="s">
        <v>30</v>
      </c>
      <c r="F12" s="10" t="s">
        <v>57</v>
      </c>
      <c r="G12" s="10" t="s">
        <v>4</v>
      </c>
      <c r="H12" s="9" t="s">
        <v>259</v>
      </c>
      <c r="I12" s="9" t="s">
        <v>134</v>
      </c>
      <c r="J12" s="37" t="s">
        <v>113</v>
      </c>
      <c r="K12" s="38">
        <v>33</v>
      </c>
      <c r="L12" s="37" t="s">
        <v>329</v>
      </c>
      <c r="M12" s="37" t="s">
        <v>74</v>
      </c>
      <c r="N12" s="38" t="s">
        <v>272</v>
      </c>
      <c r="O12" s="40" t="s">
        <v>66</v>
      </c>
      <c r="P12" s="40" t="s">
        <v>347</v>
      </c>
      <c r="Q12" s="40" t="s">
        <v>302</v>
      </c>
      <c r="R12" s="59" t="s">
        <v>303</v>
      </c>
      <c r="S12" s="66" t="str">
        <f t="shared" si="0"/>
        <v xml:space="preserve">การปฏิบัติตามและ ใช้กฎหมายด้านดิจิทัล (Digital Governance) </v>
      </c>
      <c r="T12" s="66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12" s="66" t="str">
        <f t="shared" si="2"/>
        <v>การฝึกอบรมในรูปแบบออนไลน์ (e-Learning)</v>
      </c>
      <c r="V12" s="67" t="s">
        <v>272</v>
      </c>
      <c r="W12" s="66" t="str">
        <f t="shared" si="3"/>
        <v xml:space="preserve">ทักษะทางสังคมและอารมณ์ (Social and Emotional Skills) </v>
      </c>
      <c r="X12" s="66" t="s">
        <v>310</v>
      </c>
      <c r="Y12" s="66" t="s">
        <v>302</v>
      </c>
      <c r="Z12" s="67" t="s">
        <v>309</v>
      </c>
      <c r="AA12" s="9"/>
    </row>
    <row r="13" spans="1:27" ht="24.6">
      <c r="A13" s="33">
        <f>IF(ISBLANK(10),"",COUNTA($B$10:B13))</f>
        <v>4</v>
      </c>
      <c r="B13" s="51" t="s">
        <v>6</v>
      </c>
      <c r="C13" s="49" t="s">
        <v>206</v>
      </c>
      <c r="D13" s="10" t="s">
        <v>60</v>
      </c>
      <c r="E13" s="10" t="s">
        <v>30</v>
      </c>
      <c r="F13" s="10" t="s">
        <v>58</v>
      </c>
      <c r="G13" s="10" t="s">
        <v>4</v>
      </c>
      <c r="H13" s="9" t="s">
        <v>259</v>
      </c>
      <c r="I13" s="9" t="s">
        <v>134</v>
      </c>
      <c r="J13" s="37" t="s">
        <v>113</v>
      </c>
      <c r="K13" s="38">
        <v>77</v>
      </c>
      <c r="L13" s="37" t="s">
        <v>329</v>
      </c>
      <c r="M13" s="37" t="s">
        <v>74</v>
      </c>
      <c r="N13" s="38" t="s">
        <v>272</v>
      </c>
      <c r="O13" s="40" t="s">
        <v>66</v>
      </c>
      <c r="P13" s="40" t="s">
        <v>347</v>
      </c>
      <c r="Q13" s="40" t="s">
        <v>302</v>
      </c>
      <c r="R13" s="59" t="s">
        <v>303</v>
      </c>
      <c r="S13" s="66" t="str">
        <f t="shared" si="0"/>
        <v xml:space="preserve">การปฏิบัติตามและ ใช้กฎหมายด้านดิจิทัล (Digital Governance) </v>
      </c>
      <c r="T13" s="66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13" s="66" t="str">
        <f t="shared" si="2"/>
        <v>การฝึกอบรมในรูปแบบออนไลน์ (e-Learning)</v>
      </c>
      <c r="V13" s="67" t="s">
        <v>272</v>
      </c>
      <c r="W13" s="66" t="str">
        <f t="shared" si="3"/>
        <v xml:space="preserve">ทักษะทางสังคมและอารมณ์ (Social and Emotional Skills) </v>
      </c>
      <c r="X13" s="66" t="s">
        <v>310</v>
      </c>
      <c r="Y13" s="66" t="s">
        <v>302</v>
      </c>
      <c r="Z13" s="67" t="s">
        <v>309</v>
      </c>
      <c r="AA13" s="9"/>
    </row>
    <row r="14" spans="1:27" ht="24.6">
      <c r="A14" s="33">
        <f>IF(ISBLANK(10),"",COUNTA($B$10:B14))</f>
        <v>5</v>
      </c>
      <c r="B14" s="51" t="s">
        <v>6</v>
      </c>
      <c r="C14" s="49" t="s">
        <v>207</v>
      </c>
      <c r="D14" s="10" t="s">
        <v>60</v>
      </c>
      <c r="E14" s="10" t="s">
        <v>30</v>
      </c>
      <c r="F14" s="10" t="s">
        <v>57</v>
      </c>
      <c r="G14" s="10" t="s">
        <v>4</v>
      </c>
      <c r="H14" s="9" t="s">
        <v>259</v>
      </c>
      <c r="I14" s="9" t="s">
        <v>134</v>
      </c>
      <c r="J14" s="37" t="s">
        <v>113</v>
      </c>
      <c r="K14" s="38">
        <v>33</v>
      </c>
      <c r="L14" s="37" t="s">
        <v>329</v>
      </c>
      <c r="M14" s="37" t="s">
        <v>74</v>
      </c>
      <c r="N14" s="38" t="s">
        <v>272</v>
      </c>
      <c r="O14" s="40" t="s">
        <v>66</v>
      </c>
      <c r="P14" s="40" t="s">
        <v>347</v>
      </c>
      <c r="Q14" s="40" t="s">
        <v>302</v>
      </c>
      <c r="R14" s="59" t="s">
        <v>303</v>
      </c>
      <c r="S14" s="66" t="str">
        <f t="shared" si="0"/>
        <v xml:space="preserve">การปฏิบัติตามและ ใช้กฎหมายด้านดิจิทัล (Digital Governance) </v>
      </c>
      <c r="T14" s="66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14" s="66" t="str">
        <f t="shared" si="2"/>
        <v>การฝึกอบรมในรูปแบบออนไลน์ (e-Learning)</v>
      </c>
      <c r="V14" s="67" t="s">
        <v>272</v>
      </c>
      <c r="W14" s="66" t="str">
        <f t="shared" si="3"/>
        <v xml:space="preserve">ทักษะทางสังคมและอารมณ์ (Social and Emotional Skills) </v>
      </c>
      <c r="X14" s="66" t="s">
        <v>310</v>
      </c>
      <c r="Y14" s="66" t="s">
        <v>302</v>
      </c>
      <c r="Z14" s="67" t="s">
        <v>309</v>
      </c>
      <c r="AA14" s="9"/>
    </row>
    <row r="15" spans="1:27" ht="24.6">
      <c r="A15" s="33">
        <f>IF(ISBLANK(10),"",COUNTA($B$10:B15))</f>
        <v>6</v>
      </c>
      <c r="B15" s="51" t="s">
        <v>6</v>
      </c>
      <c r="C15" s="49" t="s">
        <v>208</v>
      </c>
      <c r="D15" s="10" t="s">
        <v>60</v>
      </c>
      <c r="E15" s="10" t="s">
        <v>30</v>
      </c>
      <c r="F15" s="10" t="s">
        <v>57</v>
      </c>
      <c r="G15" s="10" t="s">
        <v>4</v>
      </c>
      <c r="H15" s="9" t="s">
        <v>259</v>
      </c>
      <c r="I15" s="9" t="s">
        <v>134</v>
      </c>
      <c r="J15" s="37" t="s">
        <v>113</v>
      </c>
      <c r="K15" s="38">
        <v>33</v>
      </c>
      <c r="L15" s="37" t="s">
        <v>330</v>
      </c>
      <c r="M15" s="37" t="s">
        <v>74</v>
      </c>
      <c r="N15" s="38" t="s">
        <v>272</v>
      </c>
      <c r="O15" s="40" t="s">
        <v>66</v>
      </c>
      <c r="P15" s="40" t="s">
        <v>347</v>
      </c>
      <c r="Q15" s="40" t="s">
        <v>302</v>
      </c>
      <c r="R15" s="59" t="s">
        <v>303</v>
      </c>
      <c r="S15" s="66" t="str">
        <f t="shared" si="0"/>
        <v xml:space="preserve">การปฏิบัติตามและ ใช้กฎหมายด้านดิจิทัล (Digital Governance) </v>
      </c>
      <c r="T15" s="66" t="str">
        <f t="shared" si="1"/>
        <v>แนวปฏิบัติกระบวนการทางดิจิทัลภาครัฐเพื่อสนับสนุนการดำเนินการตาม พ.ร.บ. การปฏิบัติราชการทางอิเล็กทรอนิกส์ พ.ศ. 2565</v>
      </c>
      <c r="U15" s="66" t="str">
        <f t="shared" si="2"/>
        <v>การฝึกอบรมในรูปแบบออนไลน์ (e-Learning)</v>
      </c>
      <c r="V15" s="67" t="s">
        <v>272</v>
      </c>
      <c r="W15" s="66" t="str">
        <f t="shared" si="3"/>
        <v xml:space="preserve">ทักษะทางสังคมและอารมณ์ (Social and Emotional Skills) </v>
      </c>
      <c r="X15" s="66" t="s">
        <v>310</v>
      </c>
      <c r="Y15" s="66" t="s">
        <v>82</v>
      </c>
      <c r="Z15" s="67" t="s">
        <v>309</v>
      </c>
      <c r="AA15" s="9"/>
    </row>
    <row r="16" spans="1:27" ht="24.6">
      <c r="A16" s="33">
        <f>IF(ISBLANK(10),"",COUNTA($B$10:B16))</f>
        <v>7</v>
      </c>
      <c r="B16" s="51" t="s">
        <v>6</v>
      </c>
      <c r="C16" s="49" t="s">
        <v>210</v>
      </c>
      <c r="D16" s="10" t="s">
        <v>61</v>
      </c>
      <c r="E16" s="10" t="s">
        <v>15</v>
      </c>
      <c r="F16" s="10" t="s">
        <v>4</v>
      </c>
      <c r="G16" s="10" t="s">
        <v>101</v>
      </c>
      <c r="H16" s="9" t="s">
        <v>259</v>
      </c>
      <c r="I16" s="9" t="s">
        <v>134</v>
      </c>
      <c r="J16" s="37" t="s">
        <v>113</v>
      </c>
      <c r="K16" s="38">
        <v>55</v>
      </c>
      <c r="L16" s="37" t="s">
        <v>329</v>
      </c>
      <c r="M16" s="37" t="s">
        <v>74</v>
      </c>
      <c r="N16" s="38" t="s">
        <v>272</v>
      </c>
      <c r="O16" s="40" t="s">
        <v>66</v>
      </c>
      <c r="P16" s="40" t="s">
        <v>347</v>
      </c>
      <c r="Q16" s="40" t="s">
        <v>302</v>
      </c>
      <c r="R16" s="59" t="s">
        <v>303</v>
      </c>
      <c r="S16" s="66" t="str">
        <f t="shared" si="0"/>
        <v xml:space="preserve">การปฏิบัติตามและ ใช้กฎหมายด้านดิจิทัล (Digital Governance) </v>
      </c>
      <c r="T16" s="66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16" s="66" t="str">
        <f t="shared" si="2"/>
        <v>การฝึกอบรมในรูปแบบออนไลน์ (e-Learning)</v>
      </c>
      <c r="V16" s="67" t="s">
        <v>272</v>
      </c>
      <c r="W16" s="66" t="str">
        <f t="shared" si="3"/>
        <v xml:space="preserve">ทักษะทางสังคมและอารมณ์ (Social and Emotional Skills) </v>
      </c>
      <c r="X16" s="66" t="s">
        <v>310</v>
      </c>
      <c r="Y16" s="66" t="s">
        <v>302</v>
      </c>
      <c r="Z16" s="67" t="s">
        <v>309</v>
      </c>
      <c r="AA16" s="9"/>
    </row>
    <row r="17" spans="1:27" ht="24.6">
      <c r="A17" s="33">
        <f>IF(ISBLANK(10),"",COUNTA($B$10:B17))</f>
        <v>8</v>
      </c>
      <c r="B17" s="51" t="s">
        <v>6</v>
      </c>
      <c r="C17" s="49" t="s">
        <v>211</v>
      </c>
      <c r="D17" s="10" t="s">
        <v>61</v>
      </c>
      <c r="E17" s="10" t="s">
        <v>15</v>
      </c>
      <c r="F17" s="10" t="s">
        <v>4</v>
      </c>
      <c r="G17" s="10" t="s">
        <v>101</v>
      </c>
      <c r="H17" s="9" t="s">
        <v>259</v>
      </c>
      <c r="I17" s="9" t="s">
        <v>134</v>
      </c>
      <c r="J17" s="37" t="s">
        <v>113</v>
      </c>
      <c r="K17" s="38">
        <v>33</v>
      </c>
      <c r="L17" s="37" t="s">
        <v>330</v>
      </c>
      <c r="M17" s="37" t="s">
        <v>74</v>
      </c>
      <c r="N17" s="38" t="s">
        <v>272</v>
      </c>
      <c r="O17" s="40" t="s">
        <v>66</v>
      </c>
      <c r="P17" s="40" t="s">
        <v>347</v>
      </c>
      <c r="Q17" s="40" t="s">
        <v>302</v>
      </c>
      <c r="R17" s="59" t="s">
        <v>303</v>
      </c>
      <c r="S17" s="66" t="str">
        <f t="shared" si="0"/>
        <v xml:space="preserve">การปฏิบัติตามและ ใช้กฎหมายด้านดิจิทัล (Digital Governance) </v>
      </c>
      <c r="T17" s="66" t="str">
        <f t="shared" si="1"/>
        <v>แนวปฏิบัติกระบวนการทางดิจิทัลภาครัฐเพื่อสนับสนุนการดำเนินการตาม พ.ร.บ. การปฏิบัติราชการทางอิเล็กทรอนิกส์ พ.ศ. 2565</v>
      </c>
      <c r="U17" s="66" t="str">
        <f t="shared" si="2"/>
        <v>การฝึกอบรมในรูปแบบออนไลน์ (e-Learning)</v>
      </c>
      <c r="V17" s="67" t="s">
        <v>272</v>
      </c>
      <c r="W17" s="66" t="str">
        <f t="shared" si="3"/>
        <v xml:space="preserve">ทักษะทางสังคมและอารมณ์ (Social and Emotional Skills) </v>
      </c>
      <c r="X17" s="66" t="s">
        <v>310</v>
      </c>
      <c r="Y17" s="66" t="s">
        <v>302</v>
      </c>
      <c r="Z17" s="67" t="s">
        <v>309</v>
      </c>
      <c r="AA17" s="9"/>
    </row>
    <row r="18" spans="1:27" ht="24.6">
      <c r="A18" s="33">
        <f>IF(ISBLANK(10),"",COUNTA($B$10:B18))</f>
        <v>9</v>
      </c>
      <c r="B18" s="51" t="s">
        <v>7</v>
      </c>
      <c r="C18" s="49" t="s">
        <v>212</v>
      </c>
      <c r="D18" s="10" t="s">
        <v>61</v>
      </c>
      <c r="E18" s="10" t="s">
        <v>15</v>
      </c>
      <c r="F18" s="10" t="s">
        <v>4</v>
      </c>
      <c r="G18" s="10" t="s">
        <v>101</v>
      </c>
      <c r="H18" s="9" t="s">
        <v>259</v>
      </c>
      <c r="I18" s="9" t="s">
        <v>134</v>
      </c>
      <c r="J18" s="37" t="s">
        <v>112</v>
      </c>
      <c r="K18" s="38">
        <v>33</v>
      </c>
      <c r="L18" s="37" t="s">
        <v>331</v>
      </c>
      <c r="M18" s="37" t="s">
        <v>74</v>
      </c>
      <c r="N18" s="38" t="s">
        <v>272</v>
      </c>
      <c r="O18" s="40" t="s">
        <v>66</v>
      </c>
      <c r="P18" s="40" t="s">
        <v>347</v>
      </c>
      <c r="Q18" s="40" t="s">
        <v>302</v>
      </c>
      <c r="R18" s="59" t="s">
        <v>303</v>
      </c>
      <c r="S18" s="66" t="str">
        <f t="shared" si="0"/>
        <v xml:space="preserve">ความเข้าใจและใช้เทคโนโลยีดิจิทัล (Digital Literacy) </v>
      </c>
      <c r="T18" s="66" t="str">
        <f t="shared" si="1"/>
        <v>การใช้เครื่องมือดิจิทัลเพื่อการทำงานภาครัฐ</v>
      </c>
      <c r="U18" s="66" t="str">
        <f t="shared" si="2"/>
        <v>การฝึกอบรมในรูปแบบออนไลน์ (e-Learning)</v>
      </c>
      <c r="V18" s="67" t="s">
        <v>272</v>
      </c>
      <c r="W18" s="66" t="str">
        <f t="shared" si="3"/>
        <v xml:space="preserve">ทักษะทางสังคมและอารมณ์ (Social and Emotional Skills) </v>
      </c>
      <c r="X18" s="66" t="s">
        <v>310</v>
      </c>
      <c r="Y18" s="66" t="s">
        <v>302</v>
      </c>
      <c r="Z18" s="67" t="s">
        <v>309</v>
      </c>
      <c r="AA18" s="9"/>
    </row>
    <row r="19" spans="1:27" ht="24.6">
      <c r="A19" s="33">
        <f>IF(ISBLANK(10),"",COUNTA($B$10:B19))</f>
        <v>10</v>
      </c>
      <c r="B19" s="51" t="s">
        <v>6</v>
      </c>
      <c r="C19" s="49" t="s">
        <v>214</v>
      </c>
      <c r="D19" s="10" t="s">
        <v>61</v>
      </c>
      <c r="E19" s="10" t="s">
        <v>30</v>
      </c>
      <c r="F19" s="10" t="s">
        <v>4</v>
      </c>
      <c r="G19" s="10" t="s">
        <v>99</v>
      </c>
      <c r="H19" s="9" t="s">
        <v>259</v>
      </c>
      <c r="I19" s="9" t="s">
        <v>134</v>
      </c>
      <c r="J19" s="37" t="s">
        <v>113</v>
      </c>
      <c r="K19" s="38">
        <v>33</v>
      </c>
      <c r="L19" s="37" t="s">
        <v>329</v>
      </c>
      <c r="M19" s="37" t="s">
        <v>74</v>
      </c>
      <c r="N19" s="38" t="s">
        <v>272</v>
      </c>
      <c r="O19" s="40" t="s">
        <v>66</v>
      </c>
      <c r="P19" s="40" t="s">
        <v>347</v>
      </c>
      <c r="Q19" s="40" t="s">
        <v>302</v>
      </c>
      <c r="R19" s="59" t="s">
        <v>303</v>
      </c>
      <c r="S19" s="66" t="str">
        <f t="shared" si="0"/>
        <v xml:space="preserve">การปฏิบัติตามและ ใช้กฎหมายด้านดิจิทัล (Digital Governance) </v>
      </c>
      <c r="T19" s="66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19" s="66" t="str">
        <f t="shared" si="2"/>
        <v>การฝึกอบรมในรูปแบบออนไลน์ (e-Learning)</v>
      </c>
      <c r="V19" s="67" t="s">
        <v>272</v>
      </c>
      <c r="W19" s="66" t="str">
        <f t="shared" si="3"/>
        <v xml:space="preserve">ทักษะทางสังคมและอารมณ์ (Social and Emotional Skills) </v>
      </c>
      <c r="X19" s="66" t="s">
        <v>310</v>
      </c>
      <c r="Y19" s="66" t="s">
        <v>302</v>
      </c>
      <c r="Z19" s="67" t="s">
        <v>309</v>
      </c>
      <c r="AA19" s="9"/>
    </row>
    <row r="20" spans="1:27" ht="24.6">
      <c r="A20" s="33">
        <f>IF(ISBLANK(10),"",COUNTA($B$10:B20))</f>
        <v>11</v>
      </c>
      <c r="B20" s="51" t="s">
        <v>7</v>
      </c>
      <c r="C20" s="49" t="s">
        <v>215</v>
      </c>
      <c r="D20" s="10" t="s">
        <v>61</v>
      </c>
      <c r="E20" s="10" t="s">
        <v>30</v>
      </c>
      <c r="F20" s="10" t="s">
        <v>4</v>
      </c>
      <c r="G20" s="10" t="s">
        <v>99</v>
      </c>
      <c r="H20" s="9" t="s">
        <v>259</v>
      </c>
      <c r="I20" s="9" t="s">
        <v>134</v>
      </c>
      <c r="J20" s="37" t="s">
        <v>112</v>
      </c>
      <c r="K20" s="38">
        <v>33</v>
      </c>
      <c r="L20" s="37" t="s">
        <v>332</v>
      </c>
      <c r="M20" s="37" t="s">
        <v>74</v>
      </c>
      <c r="N20" s="38" t="s">
        <v>272</v>
      </c>
      <c r="O20" s="40" t="s">
        <v>66</v>
      </c>
      <c r="P20" s="40" t="s">
        <v>347</v>
      </c>
      <c r="Q20" s="40" t="s">
        <v>302</v>
      </c>
      <c r="R20" s="59" t="s">
        <v>303</v>
      </c>
      <c r="S20" s="66" t="str">
        <f t="shared" si="0"/>
        <v xml:space="preserve">ความเข้าใจและใช้เทคโนโลยีดิจิทัล (Digital Literacy) </v>
      </c>
      <c r="T20" s="66" t="str">
        <f t="shared" si="1"/>
        <v>ความฉลาดทางดิจิทัล</v>
      </c>
      <c r="U20" s="66" t="str">
        <f t="shared" si="2"/>
        <v>การฝึกอบรมในรูปแบบออนไลน์ (e-Learning)</v>
      </c>
      <c r="V20" s="67" t="s">
        <v>272</v>
      </c>
      <c r="W20" s="66" t="str">
        <f t="shared" si="3"/>
        <v xml:space="preserve">ทักษะทางสังคมและอารมณ์ (Social and Emotional Skills) </v>
      </c>
      <c r="X20" s="66" t="s">
        <v>310</v>
      </c>
      <c r="Y20" s="66" t="s">
        <v>302</v>
      </c>
      <c r="Z20" s="67" t="s">
        <v>309</v>
      </c>
      <c r="AA20" s="9"/>
    </row>
    <row r="21" spans="1:27" ht="24.6">
      <c r="A21" s="33">
        <f>IF(ISBLANK(10),"",COUNTA($B$10:B21))</f>
        <v>12</v>
      </c>
      <c r="B21" s="51" t="s">
        <v>6</v>
      </c>
      <c r="C21" s="49" t="s">
        <v>209</v>
      </c>
      <c r="D21" s="10" t="s">
        <v>61</v>
      </c>
      <c r="E21" s="10" t="s">
        <v>15</v>
      </c>
      <c r="F21" s="10" t="s">
        <v>4</v>
      </c>
      <c r="G21" s="10" t="s">
        <v>101</v>
      </c>
      <c r="H21" s="9" t="s">
        <v>259</v>
      </c>
      <c r="I21" s="9" t="s">
        <v>134</v>
      </c>
      <c r="J21" s="37" t="s">
        <v>117</v>
      </c>
      <c r="K21" s="38">
        <v>48</v>
      </c>
      <c r="L21" s="37" t="s">
        <v>331</v>
      </c>
      <c r="M21" s="37" t="s">
        <v>74</v>
      </c>
      <c r="N21" s="38" t="s">
        <v>272</v>
      </c>
      <c r="O21" s="40" t="s">
        <v>66</v>
      </c>
      <c r="P21" s="40" t="s">
        <v>347</v>
      </c>
      <c r="Q21" s="40" t="s">
        <v>302</v>
      </c>
      <c r="R21" s="59" t="s">
        <v>303</v>
      </c>
      <c r="S21" s="66" t="str">
        <f>J21</f>
        <v xml:space="preserve">การใช้ประโยชน์และการใช้ข้อมูลร่วมกัน (Data Utilization and Sharing) </v>
      </c>
      <c r="T21" s="66" t="str">
        <f>L21</f>
        <v>การใช้เครื่องมือดิจิทัลเพื่อการทำงานภาครัฐ</v>
      </c>
      <c r="U21" s="66" t="str">
        <f>M21</f>
        <v>การฝึกอบรมในรูปแบบออนไลน์ (e-Learning)</v>
      </c>
      <c r="V21" s="67" t="s">
        <v>272</v>
      </c>
      <c r="W21" s="66" t="str">
        <f>O21</f>
        <v xml:space="preserve">ทักษะทางสังคมและอารมณ์ (Social and Emotional Skills) </v>
      </c>
      <c r="X21" s="66" t="s">
        <v>310</v>
      </c>
      <c r="Y21" s="66" t="s">
        <v>302</v>
      </c>
      <c r="Z21" s="67" t="s">
        <v>309</v>
      </c>
      <c r="AA21" s="9"/>
    </row>
    <row r="22" spans="1:27" ht="24.6">
      <c r="A22" s="33">
        <f>IF(ISBLANK(10),"",COUNTA($B$10:B22))</f>
        <v>13</v>
      </c>
      <c r="B22" s="51" t="s">
        <v>6</v>
      </c>
      <c r="C22" s="49" t="s">
        <v>327</v>
      </c>
      <c r="D22" s="10" t="s">
        <v>61</v>
      </c>
      <c r="E22" s="10" t="s">
        <v>30</v>
      </c>
      <c r="F22" s="10" t="s">
        <v>4</v>
      </c>
      <c r="G22" s="10" t="s">
        <v>99</v>
      </c>
      <c r="H22" s="9" t="s">
        <v>259</v>
      </c>
      <c r="I22" s="9" t="s">
        <v>134</v>
      </c>
      <c r="J22" s="37" t="s">
        <v>113</v>
      </c>
      <c r="K22" s="38">
        <v>55</v>
      </c>
      <c r="L22" s="37" t="s">
        <v>330</v>
      </c>
      <c r="M22" s="37" t="s">
        <v>74</v>
      </c>
      <c r="N22" s="38" t="s">
        <v>272</v>
      </c>
      <c r="O22" s="40" t="s">
        <v>66</v>
      </c>
      <c r="P22" s="40" t="s">
        <v>347</v>
      </c>
      <c r="Q22" s="40" t="s">
        <v>302</v>
      </c>
      <c r="R22" s="59" t="s">
        <v>303</v>
      </c>
      <c r="S22" s="66"/>
      <c r="T22" s="66"/>
      <c r="U22" s="66"/>
      <c r="V22" s="67"/>
      <c r="W22" s="66"/>
      <c r="X22" s="66"/>
      <c r="Y22" s="66"/>
      <c r="Z22" s="67"/>
      <c r="AA22" s="9"/>
    </row>
    <row r="23" spans="1:27" ht="24.6">
      <c r="A23" s="33">
        <f>IF(ISBLANK(10),"",COUNTA($B$10:B23))</f>
        <v>14</v>
      </c>
      <c r="B23" s="51" t="s">
        <v>328</v>
      </c>
      <c r="C23" s="49" t="s">
        <v>216</v>
      </c>
      <c r="D23" s="10" t="s">
        <v>60</v>
      </c>
      <c r="E23" s="10" t="s">
        <v>14</v>
      </c>
      <c r="F23" s="10" t="s">
        <v>53</v>
      </c>
      <c r="G23" s="10" t="s">
        <v>4</v>
      </c>
      <c r="H23" s="9" t="s">
        <v>260</v>
      </c>
      <c r="I23" s="9" t="s">
        <v>320</v>
      </c>
      <c r="J23" s="37" t="s">
        <v>113</v>
      </c>
      <c r="K23" s="38">
        <v>89</v>
      </c>
      <c r="L23" s="37" t="s">
        <v>329</v>
      </c>
      <c r="M23" s="37" t="s">
        <v>74</v>
      </c>
      <c r="N23" s="38" t="s">
        <v>272</v>
      </c>
      <c r="O23" s="40" t="s">
        <v>66</v>
      </c>
      <c r="P23" s="40" t="s">
        <v>347</v>
      </c>
      <c r="Q23" s="40" t="s">
        <v>302</v>
      </c>
      <c r="R23" s="59" t="s">
        <v>303</v>
      </c>
      <c r="S23" s="66" t="str">
        <f t="shared" si="0"/>
        <v xml:space="preserve">การปฏิบัติตามและ ใช้กฎหมายด้านดิจิทัล (Digital Governance) </v>
      </c>
      <c r="T23" s="66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23" s="66" t="str">
        <f t="shared" si="2"/>
        <v>การฝึกอบรมในรูปแบบออนไลน์ (e-Learning)</v>
      </c>
      <c r="V23" s="67" t="s">
        <v>272</v>
      </c>
      <c r="W23" s="66" t="str">
        <f t="shared" si="3"/>
        <v xml:space="preserve">ทักษะทางสังคมและอารมณ์ (Social and Emotional Skills) </v>
      </c>
      <c r="X23" s="66" t="s">
        <v>310</v>
      </c>
      <c r="Y23" s="66" t="s">
        <v>302</v>
      </c>
      <c r="Z23" s="67" t="s">
        <v>309</v>
      </c>
      <c r="AA23" s="9"/>
    </row>
    <row r="24" spans="1:27" ht="24.6">
      <c r="A24" s="33">
        <f>IF(ISBLANK(10),"",COUNTA($B$10:B24))</f>
        <v>15</v>
      </c>
      <c r="B24" s="51" t="s">
        <v>6</v>
      </c>
      <c r="C24" s="49" t="s">
        <v>218</v>
      </c>
      <c r="D24" s="10" t="s">
        <v>60</v>
      </c>
      <c r="E24" s="10" t="s">
        <v>15</v>
      </c>
      <c r="F24" s="10" t="s">
        <v>54</v>
      </c>
      <c r="G24" s="10" t="s">
        <v>4</v>
      </c>
      <c r="H24" s="9" t="s">
        <v>260</v>
      </c>
      <c r="I24" s="9" t="s">
        <v>152</v>
      </c>
      <c r="J24" s="37" t="s">
        <v>113</v>
      </c>
      <c r="K24" s="38">
        <v>33</v>
      </c>
      <c r="L24" s="37" t="s">
        <v>330</v>
      </c>
      <c r="M24" s="37" t="s">
        <v>74</v>
      </c>
      <c r="N24" s="38" t="s">
        <v>272</v>
      </c>
      <c r="O24" s="40" t="s">
        <v>66</v>
      </c>
      <c r="P24" s="40" t="s">
        <v>347</v>
      </c>
      <c r="Q24" s="40" t="s">
        <v>302</v>
      </c>
      <c r="R24" s="59" t="s">
        <v>303</v>
      </c>
      <c r="S24" s="66" t="str">
        <f t="shared" si="0"/>
        <v xml:space="preserve">การปฏิบัติตามและ ใช้กฎหมายด้านดิจิทัล (Digital Governance) </v>
      </c>
      <c r="T24" s="66" t="str">
        <f t="shared" si="1"/>
        <v>แนวปฏิบัติกระบวนการทางดิจิทัลภาครัฐเพื่อสนับสนุนการดำเนินการตาม พ.ร.บ. การปฏิบัติราชการทางอิเล็กทรอนิกส์ พ.ศ. 2565</v>
      </c>
      <c r="U24" s="66" t="str">
        <f t="shared" si="2"/>
        <v>การฝึกอบรมในรูปแบบออนไลน์ (e-Learning)</v>
      </c>
      <c r="V24" s="67" t="s">
        <v>272</v>
      </c>
      <c r="W24" s="66" t="str">
        <f t="shared" si="3"/>
        <v xml:space="preserve">ทักษะทางสังคมและอารมณ์ (Social and Emotional Skills) </v>
      </c>
      <c r="X24" s="66" t="s">
        <v>310</v>
      </c>
      <c r="Y24" s="66" t="s">
        <v>302</v>
      </c>
      <c r="Z24" s="67" t="s">
        <v>309</v>
      </c>
      <c r="AA24" s="9"/>
    </row>
    <row r="25" spans="1:27" ht="24.6">
      <c r="A25" s="33">
        <f>IF(ISBLANK(10),"",COUNTA($B$10:B25))</f>
        <v>16</v>
      </c>
      <c r="B25" s="51" t="s">
        <v>6</v>
      </c>
      <c r="C25" s="49" t="s">
        <v>219</v>
      </c>
      <c r="D25" s="10" t="s">
        <v>60</v>
      </c>
      <c r="E25" s="10" t="s">
        <v>15</v>
      </c>
      <c r="F25" s="10" t="s">
        <v>55</v>
      </c>
      <c r="G25" s="10" t="s">
        <v>4</v>
      </c>
      <c r="H25" s="9" t="s">
        <v>260</v>
      </c>
      <c r="I25" s="9" t="s">
        <v>152</v>
      </c>
      <c r="J25" s="37" t="s">
        <v>113</v>
      </c>
      <c r="K25" s="38">
        <v>0</v>
      </c>
      <c r="L25" s="37" t="s">
        <v>333</v>
      </c>
      <c r="M25" s="37" t="s">
        <v>74</v>
      </c>
      <c r="N25" s="38" t="s">
        <v>272</v>
      </c>
      <c r="O25" s="40" t="s">
        <v>66</v>
      </c>
      <c r="P25" s="40" t="s">
        <v>347</v>
      </c>
      <c r="Q25" s="40" t="s">
        <v>302</v>
      </c>
      <c r="R25" s="59" t="s">
        <v>303</v>
      </c>
      <c r="S25" s="66" t="str">
        <f t="shared" si="0"/>
        <v xml:space="preserve">การปฏิบัติตามและ ใช้กฎหมายด้านดิจิทัล (Digital Governance) </v>
      </c>
      <c r="T25" s="66" t="str">
        <f t="shared" si="1"/>
        <v>แนวปฏิบัติกระบวนการทางดิจิทัลภาครัฐเพื่อสนับสนุนการดําเนินการตาม พ.ร.บ. การปฏิบัติ ราชการทางอิเล็กทรอนิกส์ พ.ศ. 2565</v>
      </c>
      <c r="U25" s="66" t="str">
        <f t="shared" si="2"/>
        <v>การฝึกอบรมในรูปแบบออนไลน์ (e-Learning)</v>
      </c>
      <c r="V25" s="67" t="s">
        <v>272</v>
      </c>
      <c r="W25" s="66" t="str">
        <f t="shared" si="3"/>
        <v xml:space="preserve">ทักษะทางสังคมและอารมณ์ (Social and Emotional Skills) </v>
      </c>
      <c r="X25" s="66" t="s">
        <v>310</v>
      </c>
      <c r="Y25" s="66" t="s">
        <v>302</v>
      </c>
      <c r="Z25" s="67" t="s">
        <v>309</v>
      </c>
      <c r="AA25" s="9"/>
    </row>
    <row r="26" spans="1:27" ht="24.6">
      <c r="A26" s="33">
        <f>IF(ISBLANK(10),"",COUNTA($B$10:B26))</f>
        <v>17</v>
      </c>
      <c r="B26" s="51" t="s">
        <v>5</v>
      </c>
      <c r="C26" s="49" t="s">
        <v>221</v>
      </c>
      <c r="D26" s="10" t="s">
        <v>61</v>
      </c>
      <c r="E26" s="10" t="s">
        <v>15</v>
      </c>
      <c r="F26" s="10" t="s">
        <v>4</v>
      </c>
      <c r="G26" s="10" t="s">
        <v>101</v>
      </c>
      <c r="H26" s="9" t="s">
        <v>260</v>
      </c>
      <c r="I26" s="9" t="s">
        <v>152</v>
      </c>
      <c r="J26" s="37" t="s">
        <v>113</v>
      </c>
      <c r="K26" s="38">
        <v>0</v>
      </c>
      <c r="L26" s="37" t="s">
        <v>329</v>
      </c>
      <c r="M26" s="37" t="s">
        <v>74</v>
      </c>
      <c r="N26" s="38" t="s">
        <v>272</v>
      </c>
      <c r="O26" s="40" t="s">
        <v>66</v>
      </c>
      <c r="P26" s="40" t="s">
        <v>347</v>
      </c>
      <c r="Q26" s="40" t="s">
        <v>302</v>
      </c>
      <c r="R26" s="59" t="s">
        <v>303</v>
      </c>
      <c r="S26" s="66" t="str">
        <f t="shared" si="0"/>
        <v xml:space="preserve">การปฏิบัติตามและ ใช้กฎหมายด้านดิจิทัล (Digital Governance) </v>
      </c>
      <c r="T26" s="66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26" s="66" t="str">
        <f t="shared" si="2"/>
        <v>การฝึกอบรมในรูปแบบออนไลน์ (e-Learning)</v>
      </c>
      <c r="V26" s="67" t="s">
        <v>272</v>
      </c>
      <c r="W26" s="66" t="str">
        <f t="shared" si="3"/>
        <v xml:space="preserve">ทักษะทางสังคมและอารมณ์ (Social and Emotional Skills) </v>
      </c>
      <c r="X26" s="66" t="s">
        <v>310</v>
      </c>
      <c r="Y26" s="66" t="s">
        <v>302</v>
      </c>
      <c r="Z26" s="67" t="s">
        <v>309</v>
      </c>
      <c r="AA26" s="9"/>
    </row>
    <row r="27" spans="1:27" ht="24.6">
      <c r="A27" s="33">
        <f>IF(ISBLANK(10),"",COUNTA($B$10:B27))</f>
        <v>18</v>
      </c>
      <c r="B27" s="51" t="s">
        <v>6</v>
      </c>
      <c r="C27" s="49" t="s">
        <v>222</v>
      </c>
      <c r="D27" s="10" t="s">
        <v>61</v>
      </c>
      <c r="E27" s="10" t="s">
        <v>15</v>
      </c>
      <c r="F27" s="10" t="s">
        <v>4</v>
      </c>
      <c r="G27" s="10" t="s">
        <v>101</v>
      </c>
      <c r="H27" s="9" t="s">
        <v>260</v>
      </c>
      <c r="I27" s="9" t="s">
        <v>152</v>
      </c>
      <c r="J27" s="37" t="s">
        <v>113</v>
      </c>
      <c r="K27" s="38">
        <v>33</v>
      </c>
      <c r="L27" s="37" t="s">
        <v>329</v>
      </c>
      <c r="M27" s="37" t="s">
        <v>74</v>
      </c>
      <c r="N27" s="38" t="s">
        <v>272</v>
      </c>
      <c r="O27" s="40" t="s">
        <v>66</v>
      </c>
      <c r="P27" s="40" t="s">
        <v>347</v>
      </c>
      <c r="Q27" s="40" t="s">
        <v>302</v>
      </c>
      <c r="R27" s="59" t="s">
        <v>303</v>
      </c>
      <c r="S27" s="66" t="str">
        <f t="shared" si="0"/>
        <v xml:space="preserve">การปฏิบัติตามและ ใช้กฎหมายด้านดิจิทัล (Digital Governance) </v>
      </c>
      <c r="T27" s="66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27" s="66" t="str">
        <f t="shared" si="2"/>
        <v>การฝึกอบรมในรูปแบบออนไลน์ (e-Learning)</v>
      </c>
      <c r="V27" s="67" t="s">
        <v>272</v>
      </c>
      <c r="W27" s="66" t="str">
        <f t="shared" si="3"/>
        <v xml:space="preserve">ทักษะทางสังคมและอารมณ์ (Social and Emotional Skills) </v>
      </c>
      <c r="X27" s="66" t="s">
        <v>310</v>
      </c>
      <c r="Y27" s="66" t="s">
        <v>302</v>
      </c>
      <c r="Z27" s="67" t="s">
        <v>309</v>
      </c>
      <c r="AA27" s="9"/>
    </row>
    <row r="28" spans="1:27" ht="24.6">
      <c r="A28" s="33">
        <f>IF(ISBLANK(10),"",COUNTA($B$10:B28))</f>
        <v>19</v>
      </c>
      <c r="B28" s="51" t="s">
        <v>5</v>
      </c>
      <c r="C28" s="49" t="s">
        <v>224</v>
      </c>
      <c r="D28" s="10" t="s">
        <v>61</v>
      </c>
      <c r="E28" s="10" t="s">
        <v>15</v>
      </c>
      <c r="F28" s="10" t="s">
        <v>4</v>
      </c>
      <c r="G28" s="10" t="s">
        <v>101</v>
      </c>
      <c r="H28" s="9" t="s">
        <v>260</v>
      </c>
      <c r="I28" s="9" t="s">
        <v>152</v>
      </c>
      <c r="J28" s="37" t="s">
        <v>113</v>
      </c>
      <c r="K28" s="38">
        <v>33</v>
      </c>
      <c r="L28" s="37" t="s">
        <v>329</v>
      </c>
      <c r="M28" s="37" t="s">
        <v>74</v>
      </c>
      <c r="N28" s="38" t="s">
        <v>272</v>
      </c>
      <c r="O28" s="40" t="s">
        <v>66</v>
      </c>
      <c r="P28" s="40" t="s">
        <v>347</v>
      </c>
      <c r="Q28" s="40" t="s">
        <v>302</v>
      </c>
      <c r="R28" s="59" t="s">
        <v>303</v>
      </c>
      <c r="S28" s="66" t="str">
        <f t="shared" si="0"/>
        <v xml:space="preserve">การปฏิบัติตามและ ใช้กฎหมายด้านดิจิทัล (Digital Governance) </v>
      </c>
      <c r="T28" s="66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28" s="66" t="str">
        <f t="shared" si="2"/>
        <v>การฝึกอบรมในรูปแบบออนไลน์ (e-Learning)</v>
      </c>
      <c r="V28" s="67" t="s">
        <v>272</v>
      </c>
      <c r="W28" s="66" t="str">
        <f t="shared" si="3"/>
        <v xml:space="preserve">ทักษะทางสังคมและอารมณ์ (Social and Emotional Skills) </v>
      </c>
      <c r="X28" s="66" t="s">
        <v>310</v>
      </c>
      <c r="Y28" s="66" t="s">
        <v>302</v>
      </c>
      <c r="Z28" s="67" t="s">
        <v>309</v>
      </c>
      <c r="AA28" s="9"/>
    </row>
    <row r="29" spans="1:27" ht="24.6">
      <c r="A29" s="33">
        <f>IF(ISBLANK(10),"",COUNTA($B$10:B29))</f>
        <v>20</v>
      </c>
      <c r="B29" s="51" t="s">
        <v>6</v>
      </c>
      <c r="C29" s="49" t="s">
        <v>223</v>
      </c>
      <c r="D29" s="10" t="s">
        <v>61</v>
      </c>
      <c r="E29" s="10" t="s">
        <v>15</v>
      </c>
      <c r="F29" s="10" t="s">
        <v>4</v>
      </c>
      <c r="G29" s="10" t="s">
        <v>101</v>
      </c>
      <c r="H29" s="9" t="s">
        <v>260</v>
      </c>
      <c r="I29" s="9" t="s">
        <v>152</v>
      </c>
      <c r="J29" s="37" t="s">
        <v>113</v>
      </c>
      <c r="K29" s="38">
        <v>77</v>
      </c>
      <c r="L29" s="37" t="s">
        <v>329</v>
      </c>
      <c r="M29" s="37" t="s">
        <v>74</v>
      </c>
      <c r="N29" s="38" t="s">
        <v>272</v>
      </c>
      <c r="O29" s="40" t="s">
        <v>66</v>
      </c>
      <c r="P29" s="40" t="s">
        <v>347</v>
      </c>
      <c r="Q29" s="40" t="s">
        <v>302</v>
      </c>
      <c r="R29" s="59" t="s">
        <v>303</v>
      </c>
      <c r="S29" s="66" t="str">
        <f>J29</f>
        <v xml:space="preserve">การปฏิบัติตามและ ใช้กฎหมายด้านดิจิทัล (Digital Governance) </v>
      </c>
      <c r="T29" s="66" t="str">
        <f>L29</f>
        <v>พระราชบัญญัติการบริหารงานและการให้บริการภาครัฐผ่านระบบดิจิทัล (Digital Government Act.)</v>
      </c>
      <c r="U29" s="66" t="str">
        <f>M29</f>
        <v>การฝึกอบรมในรูปแบบออนไลน์ (e-Learning)</v>
      </c>
      <c r="V29" s="67" t="s">
        <v>272</v>
      </c>
      <c r="W29" s="66" t="str">
        <f>O29</f>
        <v xml:space="preserve">ทักษะทางสังคมและอารมณ์ (Social and Emotional Skills) </v>
      </c>
      <c r="X29" s="66" t="s">
        <v>310</v>
      </c>
      <c r="Y29" s="66" t="s">
        <v>302</v>
      </c>
      <c r="Z29" s="67" t="s">
        <v>309</v>
      </c>
      <c r="AA29" s="9"/>
    </row>
    <row r="30" spans="1:27" ht="24.6">
      <c r="A30" s="33">
        <f>IF(ISBLANK(10),"",COUNTA($B$10:B30))</f>
        <v>21</v>
      </c>
      <c r="B30" s="51" t="s">
        <v>5</v>
      </c>
      <c r="C30" s="49" t="s">
        <v>225</v>
      </c>
      <c r="D30" s="10" t="s">
        <v>61</v>
      </c>
      <c r="E30" s="10" t="s">
        <v>43</v>
      </c>
      <c r="F30" s="10" t="s">
        <v>4</v>
      </c>
      <c r="G30" s="10" t="s">
        <v>101</v>
      </c>
      <c r="H30" s="9" t="s">
        <v>260</v>
      </c>
      <c r="I30" s="9" t="s">
        <v>152</v>
      </c>
      <c r="J30" s="37" t="s">
        <v>113</v>
      </c>
      <c r="K30" s="38">
        <v>77</v>
      </c>
      <c r="L30" s="37" t="s">
        <v>329</v>
      </c>
      <c r="M30" s="37" t="s">
        <v>74</v>
      </c>
      <c r="N30" s="38" t="s">
        <v>272</v>
      </c>
      <c r="O30" s="40" t="s">
        <v>66</v>
      </c>
      <c r="P30" s="40" t="s">
        <v>347</v>
      </c>
      <c r="Q30" s="40" t="s">
        <v>302</v>
      </c>
      <c r="R30" s="59" t="s">
        <v>303</v>
      </c>
      <c r="S30" s="66" t="str">
        <f t="shared" si="0"/>
        <v xml:space="preserve">การปฏิบัติตามและ ใช้กฎหมายด้านดิจิทัล (Digital Governance) </v>
      </c>
      <c r="T30" s="66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30" s="66" t="str">
        <f t="shared" si="2"/>
        <v>การฝึกอบรมในรูปแบบออนไลน์ (e-Learning)</v>
      </c>
      <c r="V30" s="67" t="s">
        <v>272</v>
      </c>
      <c r="W30" s="66" t="str">
        <f t="shared" si="3"/>
        <v xml:space="preserve">ทักษะทางสังคมและอารมณ์ (Social and Emotional Skills) </v>
      </c>
      <c r="X30" s="66" t="s">
        <v>310</v>
      </c>
      <c r="Y30" s="66" t="s">
        <v>302</v>
      </c>
      <c r="Z30" s="67" t="s">
        <v>309</v>
      </c>
      <c r="AA30" s="9"/>
    </row>
    <row r="31" spans="1:27" ht="24.6">
      <c r="A31" s="33">
        <f>IF(ISBLANK(10),"",COUNTA($B$10:B31))</f>
        <v>22</v>
      </c>
      <c r="B31" s="51" t="s">
        <v>5</v>
      </c>
      <c r="C31" s="49" t="s">
        <v>226</v>
      </c>
      <c r="D31" s="10" t="s">
        <v>61</v>
      </c>
      <c r="E31" s="10" t="s">
        <v>15</v>
      </c>
      <c r="F31" s="10" t="s">
        <v>4</v>
      </c>
      <c r="G31" s="10" t="s">
        <v>101</v>
      </c>
      <c r="H31" s="9" t="s">
        <v>260</v>
      </c>
      <c r="I31" s="9" t="s">
        <v>152</v>
      </c>
      <c r="J31" s="37" t="s">
        <v>112</v>
      </c>
      <c r="K31" s="38">
        <v>33</v>
      </c>
      <c r="L31" s="37" t="s">
        <v>334</v>
      </c>
      <c r="M31" s="37" t="s">
        <v>74</v>
      </c>
      <c r="N31" s="38" t="s">
        <v>272</v>
      </c>
      <c r="O31" s="40" t="s">
        <v>66</v>
      </c>
      <c r="P31" s="40" t="s">
        <v>347</v>
      </c>
      <c r="Q31" s="40" t="s">
        <v>302</v>
      </c>
      <c r="R31" s="59" t="s">
        <v>303</v>
      </c>
      <c r="S31" s="66" t="str">
        <f t="shared" si="0"/>
        <v xml:space="preserve">ความเข้าใจและใช้เทคโนโลยีดิจิทัล (Digital Literacy) </v>
      </c>
      <c r="T31" s="66" t="str">
        <f t="shared" si="1"/>
        <v>ความเข้าใจและการใช้เทคโนโลยีดิจิทัลอย่างมีประสิทธิภาพ</v>
      </c>
      <c r="U31" s="66" t="str">
        <f t="shared" si="2"/>
        <v>การฝึกอบรมในรูปแบบออนไลน์ (e-Learning)</v>
      </c>
      <c r="V31" s="67" t="s">
        <v>272</v>
      </c>
      <c r="W31" s="66" t="str">
        <f t="shared" si="3"/>
        <v xml:space="preserve">ทักษะทางสังคมและอารมณ์ (Social and Emotional Skills) </v>
      </c>
      <c r="X31" s="66" t="s">
        <v>310</v>
      </c>
      <c r="Y31" s="66" t="s">
        <v>302</v>
      </c>
      <c r="Z31" s="67" t="s">
        <v>309</v>
      </c>
      <c r="AA31" s="9"/>
    </row>
    <row r="32" spans="1:27" ht="24.6">
      <c r="A32" s="33">
        <f>IF(ISBLANK(10),"",COUNTA($B$10:B32))</f>
        <v>23</v>
      </c>
      <c r="B32" s="51" t="s">
        <v>7</v>
      </c>
      <c r="C32" s="49" t="s">
        <v>229</v>
      </c>
      <c r="D32" s="10" t="s">
        <v>60</v>
      </c>
      <c r="E32" s="10" t="s">
        <v>15</v>
      </c>
      <c r="F32" s="10" t="s">
        <v>54</v>
      </c>
      <c r="G32" s="10" t="s">
        <v>4</v>
      </c>
      <c r="H32" s="9" t="s">
        <v>261</v>
      </c>
      <c r="I32" s="9" t="s">
        <v>320</v>
      </c>
      <c r="J32" s="37" t="s">
        <v>116</v>
      </c>
      <c r="K32" s="38">
        <v>0</v>
      </c>
      <c r="L32" s="37" t="s">
        <v>335</v>
      </c>
      <c r="M32" s="37" t="s">
        <v>74</v>
      </c>
      <c r="N32" s="38" t="s">
        <v>272</v>
      </c>
      <c r="O32" s="40" t="s">
        <v>66</v>
      </c>
      <c r="P32" s="40" t="s">
        <v>347</v>
      </c>
      <c r="Q32" s="40" t="s">
        <v>302</v>
      </c>
      <c r="R32" s="59" t="s">
        <v>303</v>
      </c>
      <c r="S32" s="66" t="str">
        <f>J32</f>
        <v xml:space="preserve">การพัฒนานวัตกรรม เพื่อการบริการ (Digital Service) </v>
      </c>
      <c r="T32" s="66" t="str">
        <f>L32</f>
        <v>​การเปลี่ยนผ่านองค์กรสู่ดิจิทัลด้วยกระบวนการคิดเชิงออกแบบ</v>
      </c>
      <c r="U32" s="66" t="str">
        <f>M32</f>
        <v>การฝึกอบรมในรูปแบบออนไลน์ (e-Learning)</v>
      </c>
      <c r="V32" s="67" t="s">
        <v>272</v>
      </c>
      <c r="W32" s="66" t="str">
        <f>O32</f>
        <v xml:space="preserve">ทักษะทางสังคมและอารมณ์ (Social and Emotional Skills) </v>
      </c>
      <c r="X32" s="66" t="s">
        <v>310</v>
      </c>
      <c r="Y32" s="66" t="s">
        <v>302</v>
      </c>
      <c r="Z32" s="67" t="s">
        <v>309</v>
      </c>
      <c r="AA32" s="9"/>
    </row>
    <row r="33" spans="1:27" ht="24.6">
      <c r="A33" s="33">
        <f>IF(ISBLANK(10),"",COUNTA($B$10:B33))</f>
        <v>24</v>
      </c>
      <c r="B33" s="51" t="s">
        <v>7</v>
      </c>
      <c r="C33" s="49" t="s">
        <v>227</v>
      </c>
      <c r="D33" s="10" t="s">
        <v>60</v>
      </c>
      <c r="E33" s="10" t="s">
        <v>15</v>
      </c>
      <c r="F33" s="10" t="s">
        <v>54</v>
      </c>
      <c r="G33" s="10" t="s">
        <v>4</v>
      </c>
      <c r="H33" s="9" t="s">
        <v>261</v>
      </c>
      <c r="I33" s="9" t="s">
        <v>167</v>
      </c>
      <c r="J33" s="37" t="s">
        <v>112</v>
      </c>
      <c r="K33" s="38">
        <v>33</v>
      </c>
      <c r="L33" s="37" t="s">
        <v>336</v>
      </c>
      <c r="M33" s="37" t="s">
        <v>74</v>
      </c>
      <c r="N33" s="38" t="s">
        <v>272</v>
      </c>
      <c r="O33" s="40" t="s">
        <v>66</v>
      </c>
      <c r="P33" s="40" t="s">
        <v>347</v>
      </c>
      <c r="Q33" s="40" t="s">
        <v>302</v>
      </c>
      <c r="R33" s="59" t="s">
        <v>303</v>
      </c>
      <c r="S33" s="66" t="str">
        <f t="shared" si="0"/>
        <v xml:space="preserve">ความเข้าใจและใช้เทคโนโลยีดิจิทัล (Digital Literacy) </v>
      </c>
      <c r="T33" s="66" t="str">
        <f t="shared" si="1"/>
        <v>การใช้เครื่องมือดิจิทัลเพื่อการทํางานภาครัฐ</v>
      </c>
      <c r="U33" s="66" t="str">
        <f t="shared" si="2"/>
        <v>การฝึกอบรมในรูปแบบออนไลน์ (e-Learning)</v>
      </c>
      <c r="V33" s="67" t="s">
        <v>272</v>
      </c>
      <c r="W33" s="66" t="str">
        <f t="shared" si="3"/>
        <v xml:space="preserve">ทักษะทางสังคมและอารมณ์ (Social and Emotional Skills) </v>
      </c>
      <c r="X33" s="66" t="s">
        <v>310</v>
      </c>
      <c r="Y33" s="66" t="s">
        <v>302</v>
      </c>
      <c r="Z33" s="67" t="s">
        <v>309</v>
      </c>
      <c r="AA33" s="9"/>
    </row>
    <row r="34" spans="1:27" ht="24.6">
      <c r="A34" s="33">
        <f>IF(ISBLANK(10),"",COUNTA($B$10:B34))</f>
        <v>25</v>
      </c>
      <c r="B34" s="51" t="s">
        <v>5</v>
      </c>
      <c r="C34" s="49" t="s">
        <v>228</v>
      </c>
      <c r="D34" s="10" t="s">
        <v>60</v>
      </c>
      <c r="E34" s="10" t="s">
        <v>15</v>
      </c>
      <c r="F34" s="10" t="s">
        <v>55</v>
      </c>
      <c r="G34" s="10" t="s">
        <v>4</v>
      </c>
      <c r="H34" s="9" t="s">
        <v>261</v>
      </c>
      <c r="I34" s="9" t="s">
        <v>167</v>
      </c>
      <c r="J34" s="37" t="s">
        <v>116</v>
      </c>
      <c r="K34" s="38">
        <v>0</v>
      </c>
      <c r="L34" s="37" t="s">
        <v>337</v>
      </c>
      <c r="M34" s="37" t="s">
        <v>74</v>
      </c>
      <c r="N34" s="38" t="s">
        <v>272</v>
      </c>
      <c r="O34" s="40" t="s">
        <v>66</v>
      </c>
      <c r="P34" s="40" t="s">
        <v>347</v>
      </c>
      <c r="Q34" s="40" t="s">
        <v>302</v>
      </c>
      <c r="R34" s="59" t="s">
        <v>303</v>
      </c>
      <c r="S34" s="66" t="str">
        <f t="shared" si="0"/>
        <v xml:space="preserve">การพัฒนานวัตกรรม เพื่อการบริการ (Digital Service) </v>
      </c>
      <c r="T34" s="66" t="str">
        <f t="shared" si="1"/>
        <v>การออกแบบ UX / UI สุดปังเพื่อดึงดูดความสนใจของผู้ใช้</v>
      </c>
      <c r="U34" s="66" t="str">
        <f t="shared" si="2"/>
        <v>การฝึกอบรมในรูปแบบออนไลน์ (e-Learning)</v>
      </c>
      <c r="V34" s="67" t="s">
        <v>272</v>
      </c>
      <c r="W34" s="66" t="str">
        <f t="shared" si="3"/>
        <v xml:space="preserve">ทักษะทางสังคมและอารมณ์ (Social and Emotional Skills) </v>
      </c>
      <c r="X34" s="66" t="s">
        <v>310</v>
      </c>
      <c r="Y34" s="66" t="s">
        <v>302</v>
      </c>
      <c r="Z34" s="67" t="s">
        <v>309</v>
      </c>
      <c r="AA34" s="9"/>
    </row>
    <row r="35" spans="1:27" ht="24.6">
      <c r="A35" s="33">
        <f>IF(ISBLANK(10),"",COUNTA($B$10:B35))</f>
        <v>26</v>
      </c>
      <c r="B35" s="51" t="s">
        <v>6</v>
      </c>
      <c r="C35" s="49" t="s">
        <v>220</v>
      </c>
      <c r="D35" s="10" t="s">
        <v>60</v>
      </c>
      <c r="E35" s="10" t="s">
        <v>30</v>
      </c>
      <c r="F35" s="10" t="s">
        <v>58</v>
      </c>
      <c r="G35" s="10" t="s">
        <v>4</v>
      </c>
      <c r="H35" s="9" t="s">
        <v>261</v>
      </c>
      <c r="I35" s="9" t="s">
        <v>167</v>
      </c>
      <c r="J35" s="37" t="s">
        <v>113</v>
      </c>
      <c r="K35" s="38">
        <v>33</v>
      </c>
      <c r="L35" s="37" t="s">
        <v>329</v>
      </c>
      <c r="M35" s="37" t="s">
        <v>74</v>
      </c>
      <c r="N35" s="38" t="s">
        <v>272</v>
      </c>
      <c r="O35" s="40" t="s">
        <v>66</v>
      </c>
      <c r="P35" s="40" t="s">
        <v>347</v>
      </c>
      <c r="Q35" s="40" t="s">
        <v>302</v>
      </c>
      <c r="R35" s="59" t="s">
        <v>303</v>
      </c>
      <c r="S35" s="66" t="str">
        <f>J35</f>
        <v xml:space="preserve">การปฏิบัติตามและ ใช้กฎหมายด้านดิจิทัล (Digital Governance) </v>
      </c>
      <c r="T35" s="66" t="str">
        <f>L35</f>
        <v>พระราชบัญญัติการบริหารงานและการให้บริการภาครัฐผ่านระบบดิจิทัล (Digital Government Act.)</v>
      </c>
      <c r="U35" s="66" t="str">
        <f>M35</f>
        <v>การฝึกอบรมในรูปแบบออนไลน์ (e-Learning)</v>
      </c>
      <c r="V35" s="67" t="s">
        <v>272</v>
      </c>
      <c r="W35" s="66" t="str">
        <f>O35</f>
        <v xml:space="preserve">ทักษะทางสังคมและอารมณ์ (Social and Emotional Skills) </v>
      </c>
      <c r="X35" s="66" t="s">
        <v>310</v>
      </c>
      <c r="Y35" s="66" t="s">
        <v>82</v>
      </c>
      <c r="Z35" s="67" t="s">
        <v>309</v>
      </c>
      <c r="AA35" s="9"/>
    </row>
    <row r="36" spans="1:27" ht="24.6">
      <c r="A36" s="33">
        <f>IF(ISBLANK(10),"",COUNTA($B$10:B36))</f>
        <v>27</v>
      </c>
      <c r="B36" s="51" t="s">
        <v>5</v>
      </c>
      <c r="C36" s="49" t="s">
        <v>230</v>
      </c>
      <c r="D36" s="10" t="s">
        <v>60</v>
      </c>
      <c r="E36" s="10" t="s">
        <v>17</v>
      </c>
      <c r="F36" s="10" t="s">
        <v>55</v>
      </c>
      <c r="G36" s="10" t="s">
        <v>4</v>
      </c>
      <c r="H36" s="9" t="s">
        <v>261</v>
      </c>
      <c r="I36" s="9" t="s">
        <v>167</v>
      </c>
      <c r="J36" s="37" t="s">
        <v>113</v>
      </c>
      <c r="K36" s="38">
        <v>55</v>
      </c>
      <c r="L36" s="37" t="s">
        <v>329</v>
      </c>
      <c r="M36" s="37" t="s">
        <v>74</v>
      </c>
      <c r="N36" s="38" t="s">
        <v>272</v>
      </c>
      <c r="O36" s="40" t="s">
        <v>66</v>
      </c>
      <c r="P36" s="40" t="s">
        <v>347</v>
      </c>
      <c r="Q36" s="40" t="s">
        <v>302</v>
      </c>
      <c r="R36" s="59" t="s">
        <v>303</v>
      </c>
      <c r="S36" s="66" t="str">
        <f t="shared" si="0"/>
        <v xml:space="preserve">การปฏิบัติตามและ ใช้กฎหมายด้านดิจิทัล (Digital Governance) </v>
      </c>
      <c r="T36" s="66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36" s="66" t="str">
        <f t="shared" si="2"/>
        <v>การฝึกอบรมในรูปแบบออนไลน์ (e-Learning)</v>
      </c>
      <c r="V36" s="67" t="s">
        <v>272</v>
      </c>
      <c r="W36" s="66" t="str">
        <f t="shared" si="3"/>
        <v xml:space="preserve">ทักษะทางสังคมและอารมณ์ (Social and Emotional Skills) </v>
      </c>
      <c r="X36" s="66" t="s">
        <v>310</v>
      </c>
      <c r="Y36" s="66" t="s">
        <v>302</v>
      </c>
      <c r="Z36" s="67" t="s">
        <v>309</v>
      </c>
      <c r="AA36" s="9"/>
    </row>
    <row r="37" spans="1:27" ht="24.6">
      <c r="A37" s="33">
        <f>IF(ISBLANK(10),"",COUNTA($B$10:B37))</f>
        <v>28</v>
      </c>
      <c r="B37" s="51" t="s">
        <v>6</v>
      </c>
      <c r="C37" s="49" t="s">
        <v>231</v>
      </c>
      <c r="D37" s="10" t="s">
        <v>61</v>
      </c>
      <c r="E37" s="10" t="s">
        <v>15</v>
      </c>
      <c r="F37" s="10" t="s">
        <v>4</v>
      </c>
      <c r="G37" s="10" t="s">
        <v>101</v>
      </c>
      <c r="H37" s="9" t="s">
        <v>261</v>
      </c>
      <c r="I37" s="9" t="s">
        <v>167</v>
      </c>
      <c r="J37" s="37" t="s">
        <v>112</v>
      </c>
      <c r="K37" s="38">
        <v>33</v>
      </c>
      <c r="L37" s="37" t="s">
        <v>334</v>
      </c>
      <c r="M37" s="37" t="s">
        <v>74</v>
      </c>
      <c r="N37" s="38" t="s">
        <v>272</v>
      </c>
      <c r="O37" s="40" t="s">
        <v>66</v>
      </c>
      <c r="P37" s="40" t="s">
        <v>347</v>
      </c>
      <c r="Q37" s="40" t="s">
        <v>302</v>
      </c>
      <c r="R37" s="59" t="s">
        <v>303</v>
      </c>
      <c r="S37" s="66" t="str">
        <f t="shared" si="0"/>
        <v xml:space="preserve">ความเข้าใจและใช้เทคโนโลยีดิจิทัล (Digital Literacy) </v>
      </c>
      <c r="T37" s="66" t="str">
        <f t="shared" si="1"/>
        <v>ความเข้าใจและการใช้เทคโนโลยีดิจิทัลอย่างมีประสิทธิภาพ</v>
      </c>
      <c r="U37" s="66" t="str">
        <f t="shared" si="2"/>
        <v>การฝึกอบรมในรูปแบบออนไลน์ (e-Learning)</v>
      </c>
      <c r="V37" s="67" t="s">
        <v>272</v>
      </c>
      <c r="W37" s="66" t="str">
        <f t="shared" si="3"/>
        <v xml:space="preserve">ทักษะทางสังคมและอารมณ์ (Social and Emotional Skills) </v>
      </c>
      <c r="X37" s="66" t="s">
        <v>310</v>
      </c>
      <c r="Y37" s="66" t="s">
        <v>302</v>
      </c>
      <c r="Z37" s="67" t="s">
        <v>309</v>
      </c>
      <c r="AA37" s="9"/>
    </row>
    <row r="38" spans="1:27" ht="24.6">
      <c r="A38" s="33">
        <f>IF(ISBLANK(10),"",COUNTA($B$10:B38))</f>
        <v>29</v>
      </c>
      <c r="B38" s="51" t="s">
        <v>6</v>
      </c>
      <c r="C38" s="49" t="s">
        <v>232</v>
      </c>
      <c r="D38" s="10" t="s">
        <v>61</v>
      </c>
      <c r="E38" s="10" t="s">
        <v>15</v>
      </c>
      <c r="F38" s="10" t="s">
        <v>4</v>
      </c>
      <c r="G38" s="10" t="s">
        <v>101</v>
      </c>
      <c r="H38" s="9" t="s">
        <v>261</v>
      </c>
      <c r="I38" s="9" t="s">
        <v>167</v>
      </c>
      <c r="J38" s="37" t="s">
        <v>113</v>
      </c>
      <c r="K38" s="38">
        <v>55</v>
      </c>
      <c r="L38" s="37" t="s">
        <v>329</v>
      </c>
      <c r="M38" s="37" t="s">
        <v>74</v>
      </c>
      <c r="N38" s="38" t="s">
        <v>272</v>
      </c>
      <c r="O38" s="40" t="s">
        <v>66</v>
      </c>
      <c r="P38" s="40" t="s">
        <v>347</v>
      </c>
      <c r="Q38" s="40" t="s">
        <v>302</v>
      </c>
      <c r="R38" s="59" t="s">
        <v>303</v>
      </c>
      <c r="S38" s="66" t="str">
        <f t="shared" si="0"/>
        <v xml:space="preserve">การปฏิบัติตามและ ใช้กฎหมายด้านดิจิทัล (Digital Governance) </v>
      </c>
      <c r="T38" s="66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38" s="66" t="str">
        <f t="shared" si="2"/>
        <v>การฝึกอบรมในรูปแบบออนไลน์ (e-Learning)</v>
      </c>
      <c r="V38" s="67" t="s">
        <v>272</v>
      </c>
      <c r="W38" s="66" t="str">
        <f t="shared" si="3"/>
        <v xml:space="preserve">ทักษะทางสังคมและอารมณ์ (Social and Emotional Skills) </v>
      </c>
      <c r="X38" s="66" t="s">
        <v>310</v>
      </c>
      <c r="Y38" s="66" t="s">
        <v>302</v>
      </c>
      <c r="Z38" s="67" t="s">
        <v>309</v>
      </c>
      <c r="AA38" s="9"/>
    </row>
    <row r="39" spans="1:27" ht="24.6">
      <c r="A39" s="33">
        <f>IF(ISBLANK(10),"",COUNTA($B$10:B39))</f>
        <v>30</v>
      </c>
      <c r="B39" s="51" t="s">
        <v>6</v>
      </c>
      <c r="C39" s="49" t="s">
        <v>233</v>
      </c>
      <c r="D39" s="10" t="s">
        <v>61</v>
      </c>
      <c r="E39" s="10" t="s">
        <v>15</v>
      </c>
      <c r="F39" s="10" t="s">
        <v>4</v>
      </c>
      <c r="G39" s="10" t="s">
        <v>101</v>
      </c>
      <c r="H39" s="9" t="s">
        <v>261</v>
      </c>
      <c r="I39" s="9" t="s">
        <v>167</v>
      </c>
      <c r="J39" s="37" t="s">
        <v>115</v>
      </c>
      <c r="K39" s="38">
        <v>55</v>
      </c>
      <c r="L39" s="37" t="s">
        <v>338</v>
      </c>
      <c r="M39" s="37" t="s">
        <v>74</v>
      </c>
      <c r="N39" s="38" t="s">
        <v>272</v>
      </c>
      <c r="O39" s="40" t="s">
        <v>66</v>
      </c>
      <c r="P39" s="40" t="s">
        <v>347</v>
      </c>
      <c r="Q39" s="40" t="s">
        <v>302</v>
      </c>
      <c r="R39" s="59" t="s">
        <v>303</v>
      </c>
      <c r="S39" s="66" t="str">
        <f t="shared" si="0"/>
        <v xml:space="preserve">การประยุกต์ใช้เทคโนโลยี เพื่อการพัฒนางาน (Digital Technology) </v>
      </c>
      <c r="T39" s="66" t="str">
        <f t="shared" si="1"/>
        <v>การใช้โปรแกรมดิจิทัลเพื่อการวิเคราะห์ข้อมูล</v>
      </c>
      <c r="U39" s="66" t="str">
        <f t="shared" si="2"/>
        <v>การฝึกอบรมในรูปแบบออนไลน์ (e-Learning)</v>
      </c>
      <c r="V39" s="67" t="s">
        <v>272</v>
      </c>
      <c r="W39" s="66" t="str">
        <f t="shared" si="3"/>
        <v xml:space="preserve">ทักษะทางสังคมและอารมณ์ (Social and Emotional Skills) </v>
      </c>
      <c r="X39" s="66" t="s">
        <v>310</v>
      </c>
      <c r="Y39" s="66" t="s">
        <v>302</v>
      </c>
      <c r="Z39" s="67" t="s">
        <v>309</v>
      </c>
      <c r="AA39" s="9"/>
    </row>
    <row r="40" spans="1:27" ht="24.6">
      <c r="A40" s="33">
        <f>IF(ISBLANK(10),"",COUNTA($B$10:B40))</f>
        <v>31</v>
      </c>
      <c r="B40" s="51" t="s">
        <v>5</v>
      </c>
      <c r="C40" s="49" t="s">
        <v>234</v>
      </c>
      <c r="D40" s="10" t="s">
        <v>61</v>
      </c>
      <c r="E40" s="10" t="s">
        <v>15</v>
      </c>
      <c r="F40" s="10" t="s">
        <v>4</v>
      </c>
      <c r="G40" s="10" t="s">
        <v>101</v>
      </c>
      <c r="H40" s="9" t="s">
        <v>261</v>
      </c>
      <c r="I40" s="9" t="s">
        <v>167</v>
      </c>
      <c r="J40" s="37" t="s">
        <v>112</v>
      </c>
      <c r="K40" s="38">
        <v>33</v>
      </c>
      <c r="L40" s="37" t="s">
        <v>334</v>
      </c>
      <c r="M40" s="37" t="s">
        <v>74</v>
      </c>
      <c r="N40" s="38" t="s">
        <v>272</v>
      </c>
      <c r="O40" s="40" t="s">
        <v>66</v>
      </c>
      <c r="P40" s="40" t="s">
        <v>347</v>
      </c>
      <c r="Q40" s="40" t="s">
        <v>302</v>
      </c>
      <c r="R40" s="59" t="s">
        <v>303</v>
      </c>
      <c r="S40" s="66" t="str">
        <f t="shared" si="0"/>
        <v xml:space="preserve">ความเข้าใจและใช้เทคโนโลยีดิจิทัล (Digital Literacy) </v>
      </c>
      <c r="T40" s="66" t="str">
        <f t="shared" si="1"/>
        <v>ความเข้าใจและการใช้เทคโนโลยีดิจิทัลอย่างมีประสิทธิภาพ</v>
      </c>
      <c r="U40" s="66" t="str">
        <f t="shared" si="2"/>
        <v>การฝึกอบรมในรูปแบบออนไลน์ (e-Learning)</v>
      </c>
      <c r="V40" s="67" t="s">
        <v>272</v>
      </c>
      <c r="W40" s="66" t="str">
        <f t="shared" si="3"/>
        <v xml:space="preserve">ทักษะทางสังคมและอารมณ์ (Social and Emotional Skills) </v>
      </c>
      <c r="X40" s="66" t="s">
        <v>310</v>
      </c>
      <c r="Y40" s="66" t="s">
        <v>302</v>
      </c>
      <c r="Z40" s="67" t="s">
        <v>309</v>
      </c>
      <c r="AA40" s="9"/>
    </row>
    <row r="41" spans="1:27" ht="24.6">
      <c r="A41" s="33">
        <f>IF(ISBLANK(10),"",COUNTA($B$10:B41))</f>
        <v>32</v>
      </c>
      <c r="B41" s="51" t="s">
        <v>5</v>
      </c>
      <c r="C41" s="49" t="s">
        <v>235</v>
      </c>
      <c r="D41" s="10" t="s">
        <v>60</v>
      </c>
      <c r="E41" s="10" t="s">
        <v>33</v>
      </c>
      <c r="F41" s="10" t="s">
        <v>56</v>
      </c>
      <c r="G41" s="10" t="s">
        <v>4</v>
      </c>
      <c r="H41" s="9" t="s">
        <v>262</v>
      </c>
      <c r="I41" s="9" t="s">
        <v>320</v>
      </c>
      <c r="J41" s="37" t="s">
        <v>113</v>
      </c>
      <c r="K41" s="38">
        <v>77</v>
      </c>
      <c r="L41" s="37" t="s">
        <v>329</v>
      </c>
      <c r="M41" s="37" t="s">
        <v>74</v>
      </c>
      <c r="N41" s="38" t="s">
        <v>272</v>
      </c>
      <c r="O41" s="40" t="s">
        <v>66</v>
      </c>
      <c r="P41" s="40" t="s">
        <v>347</v>
      </c>
      <c r="Q41" s="40" t="s">
        <v>302</v>
      </c>
      <c r="R41" s="59" t="s">
        <v>303</v>
      </c>
      <c r="S41" s="66" t="str">
        <f t="shared" si="0"/>
        <v xml:space="preserve">การปฏิบัติตามและ ใช้กฎหมายด้านดิจิทัล (Digital Governance) </v>
      </c>
      <c r="T41" s="66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41" s="66" t="str">
        <f t="shared" si="2"/>
        <v>การฝึกอบรมในรูปแบบออนไลน์ (e-Learning)</v>
      </c>
      <c r="V41" s="67" t="s">
        <v>272</v>
      </c>
      <c r="W41" s="66" t="str">
        <f t="shared" si="3"/>
        <v xml:space="preserve">ทักษะทางสังคมและอารมณ์ (Social and Emotional Skills) </v>
      </c>
      <c r="X41" s="66" t="s">
        <v>310</v>
      </c>
      <c r="Y41" s="66" t="s">
        <v>82</v>
      </c>
      <c r="Z41" s="67" t="s">
        <v>309</v>
      </c>
      <c r="AA41" s="9"/>
    </row>
    <row r="42" spans="1:27" ht="24.6">
      <c r="A42" s="33">
        <f>IF(ISBLANK(10),"",COUNTA($B$10:B42))</f>
        <v>33</v>
      </c>
      <c r="B42" s="51" t="s">
        <v>5</v>
      </c>
      <c r="C42" s="49" t="s">
        <v>318</v>
      </c>
      <c r="D42" s="10" t="s">
        <v>60</v>
      </c>
      <c r="E42" s="10" t="s">
        <v>33</v>
      </c>
      <c r="F42" s="10" t="s">
        <v>58</v>
      </c>
      <c r="G42" s="10" t="s">
        <v>4</v>
      </c>
      <c r="H42" s="9" t="s">
        <v>262</v>
      </c>
      <c r="I42" s="9" t="s">
        <v>176</v>
      </c>
      <c r="J42" s="37" t="s">
        <v>118</v>
      </c>
      <c r="K42" s="38">
        <v>75</v>
      </c>
      <c r="L42" s="37" t="s">
        <v>339</v>
      </c>
      <c r="M42" s="37" t="s">
        <v>74</v>
      </c>
      <c r="N42" s="38" t="s">
        <v>272</v>
      </c>
      <c r="O42" s="40" t="s">
        <v>66</v>
      </c>
      <c r="P42" s="40" t="s">
        <v>347</v>
      </c>
      <c r="Q42" s="40" t="s">
        <v>302</v>
      </c>
      <c r="R42" s="59" t="s">
        <v>303</v>
      </c>
      <c r="S42" s="66"/>
      <c r="T42" s="66"/>
      <c r="U42" s="66"/>
      <c r="V42" s="67"/>
      <c r="W42" s="66" t="str">
        <f t="shared" si="3"/>
        <v xml:space="preserve">ทักษะทางสังคมและอารมณ์ (Social and Emotional Skills) </v>
      </c>
      <c r="X42" s="66" t="s">
        <v>310</v>
      </c>
      <c r="Y42" s="66" t="s">
        <v>302</v>
      </c>
      <c r="Z42" s="67"/>
      <c r="AA42" s="9"/>
    </row>
    <row r="43" spans="1:27" ht="24.6">
      <c r="A43" s="33">
        <f>IF(ISBLANK(10),"",COUNTA($B$10:B43))</f>
        <v>34</v>
      </c>
      <c r="B43" s="51" t="s">
        <v>5</v>
      </c>
      <c r="C43" s="49" t="s">
        <v>319</v>
      </c>
      <c r="D43" s="10" t="s">
        <v>60</v>
      </c>
      <c r="E43" s="10" t="s">
        <v>33</v>
      </c>
      <c r="F43" s="10" t="s">
        <v>58</v>
      </c>
      <c r="G43" s="10" t="s">
        <v>4</v>
      </c>
      <c r="H43" s="9" t="s">
        <v>262</v>
      </c>
      <c r="I43" s="9" t="s">
        <v>176</v>
      </c>
      <c r="J43" s="37" t="s">
        <v>118</v>
      </c>
      <c r="K43" s="38">
        <v>75</v>
      </c>
      <c r="L43" s="37" t="s">
        <v>339</v>
      </c>
      <c r="M43" s="37" t="s">
        <v>74</v>
      </c>
      <c r="N43" s="38" t="s">
        <v>272</v>
      </c>
      <c r="O43" s="40" t="s">
        <v>66</v>
      </c>
      <c r="P43" s="40" t="s">
        <v>347</v>
      </c>
      <c r="Q43" s="40" t="s">
        <v>302</v>
      </c>
      <c r="R43" s="59" t="s">
        <v>303</v>
      </c>
      <c r="S43" s="66"/>
      <c r="T43" s="66"/>
      <c r="U43" s="66"/>
      <c r="V43" s="67"/>
      <c r="W43" s="66" t="str">
        <f t="shared" si="3"/>
        <v xml:space="preserve">ทักษะทางสังคมและอารมณ์ (Social and Emotional Skills) </v>
      </c>
      <c r="X43" s="66" t="s">
        <v>310</v>
      </c>
      <c r="Y43" s="66" t="s">
        <v>302</v>
      </c>
      <c r="Z43" s="67"/>
      <c r="AA43" s="9"/>
    </row>
    <row r="44" spans="1:27" ht="24.6">
      <c r="A44" s="33">
        <f>IF(ISBLANK(10),"",COUNTA($B$10:B44))</f>
        <v>35</v>
      </c>
      <c r="B44" s="51" t="s">
        <v>6</v>
      </c>
      <c r="C44" s="49" t="s">
        <v>236</v>
      </c>
      <c r="D44" s="10" t="s">
        <v>60</v>
      </c>
      <c r="E44" s="10" t="s">
        <v>30</v>
      </c>
      <c r="F44" s="10" t="s">
        <v>57</v>
      </c>
      <c r="G44" s="10" t="s">
        <v>4</v>
      </c>
      <c r="H44" s="9" t="s">
        <v>262</v>
      </c>
      <c r="I44" s="9" t="s">
        <v>176</v>
      </c>
      <c r="J44" s="37" t="s">
        <v>113</v>
      </c>
      <c r="K44" s="38">
        <v>77</v>
      </c>
      <c r="L44" s="37" t="s">
        <v>329</v>
      </c>
      <c r="M44" s="37" t="s">
        <v>74</v>
      </c>
      <c r="N44" s="38" t="s">
        <v>272</v>
      </c>
      <c r="O44" s="40" t="s">
        <v>66</v>
      </c>
      <c r="P44" s="40" t="s">
        <v>347</v>
      </c>
      <c r="Q44" s="40" t="s">
        <v>302</v>
      </c>
      <c r="R44" s="59" t="s">
        <v>303</v>
      </c>
      <c r="S44" s="66" t="str">
        <f t="shared" si="0"/>
        <v xml:space="preserve">การปฏิบัติตามและ ใช้กฎหมายด้านดิจิทัล (Digital Governance) </v>
      </c>
      <c r="T44" s="66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44" s="66" t="str">
        <f t="shared" si="2"/>
        <v>การฝึกอบรมในรูปแบบออนไลน์ (e-Learning)</v>
      </c>
      <c r="V44" s="67" t="s">
        <v>272</v>
      </c>
      <c r="W44" s="66" t="str">
        <f t="shared" si="3"/>
        <v xml:space="preserve">ทักษะทางสังคมและอารมณ์ (Social and Emotional Skills) </v>
      </c>
      <c r="X44" s="66" t="s">
        <v>310</v>
      </c>
      <c r="Y44" s="66" t="s">
        <v>302</v>
      </c>
      <c r="Z44" s="67" t="s">
        <v>309</v>
      </c>
      <c r="AA44" s="9"/>
    </row>
    <row r="45" spans="1:27" ht="24.6">
      <c r="A45" s="33">
        <f>IF(ISBLANK(10),"",COUNTA($B$10:B45))</f>
        <v>36</v>
      </c>
      <c r="B45" s="51" t="s">
        <v>5</v>
      </c>
      <c r="C45" s="49" t="s">
        <v>322</v>
      </c>
      <c r="D45" s="10" t="s">
        <v>61</v>
      </c>
      <c r="E45" s="10" t="s">
        <v>321</v>
      </c>
      <c r="F45" s="10" t="s">
        <v>4</v>
      </c>
      <c r="G45" s="10" t="s">
        <v>102</v>
      </c>
      <c r="H45" s="9" t="s">
        <v>262</v>
      </c>
      <c r="I45" s="9" t="s">
        <v>176</v>
      </c>
      <c r="J45" s="37" t="s">
        <v>113</v>
      </c>
      <c r="K45" s="38">
        <v>75</v>
      </c>
      <c r="L45" s="37" t="s">
        <v>329</v>
      </c>
      <c r="M45" s="37" t="s">
        <v>74</v>
      </c>
      <c r="N45" s="38" t="s">
        <v>272</v>
      </c>
      <c r="O45" s="40" t="s">
        <v>66</v>
      </c>
      <c r="P45" s="40" t="s">
        <v>347</v>
      </c>
      <c r="Q45" s="40" t="s">
        <v>302</v>
      </c>
      <c r="R45" s="59" t="s">
        <v>303</v>
      </c>
      <c r="S45" s="66"/>
      <c r="T45" s="66"/>
      <c r="U45" s="66"/>
      <c r="V45" s="67"/>
      <c r="W45" s="66"/>
      <c r="X45" s="66"/>
      <c r="Y45" s="66"/>
      <c r="Z45" s="67"/>
      <c r="AA45" s="9"/>
    </row>
    <row r="46" spans="1:27" ht="24.6">
      <c r="A46" s="33">
        <f>IF(ISBLANK(10),"",COUNTA($B$10:B46))</f>
        <v>37</v>
      </c>
      <c r="B46" s="51" t="s">
        <v>6</v>
      </c>
      <c r="C46" s="49" t="s">
        <v>323</v>
      </c>
      <c r="D46" s="10" t="s">
        <v>61</v>
      </c>
      <c r="E46" s="10" t="s">
        <v>321</v>
      </c>
      <c r="F46" s="10" t="s">
        <v>4</v>
      </c>
      <c r="G46" s="10" t="s">
        <v>102</v>
      </c>
      <c r="H46" s="9" t="s">
        <v>262</v>
      </c>
      <c r="I46" s="9" t="s">
        <v>176</v>
      </c>
      <c r="J46" s="37" t="s">
        <v>113</v>
      </c>
      <c r="K46" s="38">
        <v>75</v>
      </c>
      <c r="L46" s="37" t="s">
        <v>329</v>
      </c>
      <c r="M46" s="37" t="s">
        <v>74</v>
      </c>
      <c r="N46" s="38" t="s">
        <v>272</v>
      </c>
      <c r="O46" s="40" t="s">
        <v>66</v>
      </c>
      <c r="P46" s="40" t="s">
        <v>347</v>
      </c>
      <c r="Q46" s="40" t="s">
        <v>302</v>
      </c>
      <c r="R46" s="59" t="s">
        <v>303</v>
      </c>
      <c r="S46" s="66"/>
      <c r="T46" s="66"/>
      <c r="U46" s="66"/>
      <c r="V46" s="67"/>
      <c r="W46" s="66"/>
      <c r="X46" s="66"/>
      <c r="Y46" s="66"/>
      <c r="Z46" s="67"/>
      <c r="AA46" s="9"/>
    </row>
    <row r="47" spans="1:27" ht="24.6">
      <c r="A47" s="33">
        <f>IF(ISBLANK(10),"",COUNTA($B$10:B47))</f>
        <v>38</v>
      </c>
      <c r="B47" s="51" t="s">
        <v>5</v>
      </c>
      <c r="C47" s="49" t="s">
        <v>237</v>
      </c>
      <c r="D47" s="10" t="s">
        <v>61</v>
      </c>
      <c r="E47" s="10" t="s">
        <v>15</v>
      </c>
      <c r="F47" s="10" t="s">
        <v>4</v>
      </c>
      <c r="G47" s="10" t="s">
        <v>101</v>
      </c>
      <c r="H47" s="9" t="s">
        <v>262</v>
      </c>
      <c r="I47" s="9" t="s">
        <v>176</v>
      </c>
      <c r="J47" s="37" t="s">
        <v>113</v>
      </c>
      <c r="K47" s="38">
        <v>77</v>
      </c>
      <c r="L47" s="37" t="s">
        <v>329</v>
      </c>
      <c r="M47" s="37" t="s">
        <v>74</v>
      </c>
      <c r="N47" s="38" t="s">
        <v>272</v>
      </c>
      <c r="O47" s="40" t="s">
        <v>66</v>
      </c>
      <c r="P47" s="40" t="s">
        <v>347</v>
      </c>
      <c r="Q47" s="40" t="s">
        <v>302</v>
      </c>
      <c r="R47" s="59" t="s">
        <v>303</v>
      </c>
      <c r="S47" s="66" t="str">
        <f t="shared" si="0"/>
        <v xml:space="preserve">การปฏิบัติตามและ ใช้กฎหมายด้านดิจิทัล (Digital Governance) </v>
      </c>
      <c r="T47" s="66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47" s="66" t="str">
        <f>M47</f>
        <v>การฝึกอบรมในรูปแบบออนไลน์ (e-Learning)</v>
      </c>
      <c r="V47" s="67" t="s">
        <v>272</v>
      </c>
      <c r="W47" s="66" t="str">
        <f>O47</f>
        <v xml:space="preserve">ทักษะทางสังคมและอารมณ์ (Social and Emotional Skills) </v>
      </c>
      <c r="X47" s="66" t="s">
        <v>310</v>
      </c>
      <c r="Y47" s="66" t="s">
        <v>302</v>
      </c>
      <c r="Z47" s="67" t="s">
        <v>309</v>
      </c>
      <c r="AA47" s="9"/>
    </row>
    <row r="48" spans="1:27" ht="24.6">
      <c r="A48" s="33">
        <f>IF(ISBLANK(10),"",COUNTA($B$10:B48))</f>
        <v>39</v>
      </c>
      <c r="B48" s="51" t="s">
        <v>5</v>
      </c>
      <c r="C48" s="49" t="s">
        <v>238</v>
      </c>
      <c r="D48" s="10" t="s">
        <v>61</v>
      </c>
      <c r="E48" s="10" t="s">
        <v>35</v>
      </c>
      <c r="F48" s="10" t="s">
        <v>4</v>
      </c>
      <c r="G48" s="10" t="s">
        <v>100</v>
      </c>
      <c r="H48" s="9" t="s">
        <v>262</v>
      </c>
      <c r="I48" s="9" t="s">
        <v>176</v>
      </c>
      <c r="J48" s="37" t="s">
        <v>113</v>
      </c>
      <c r="K48" s="38">
        <v>77</v>
      </c>
      <c r="L48" s="37" t="s">
        <v>329</v>
      </c>
      <c r="M48" s="37" t="s">
        <v>74</v>
      </c>
      <c r="N48" s="38" t="s">
        <v>272</v>
      </c>
      <c r="O48" s="40" t="s">
        <v>66</v>
      </c>
      <c r="P48" s="40" t="s">
        <v>347</v>
      </c>
      <c r="Q48" s="40" t="s">
        <v>302</v>
      </c>
      <c r="R48" s="59" t="s">
        <v>303</v>
      </c>
      <c r="S48" s="66" t="str">
        <f t="shared" si="0"/>
        <v xml:space="preserve">การปฏิบัติตามและ ใช้กฎหมายด้านดิจิทัล (Digital Governance) </v>
      </c>
      <c r="T48" s="66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48" s="66" t="str">
        <f t="shared" si="2"/>
        <v>การฝึกอบรมในรูปแบบออนไลน์ (e-Learning)</v>
      </c>
      <c r="V48" s="67" t="s">
        <v>272</v>
      </c>
      <c r="W48" s="66" t="str">
        <f t="shared" si="3"/>
        <v xml:space="preserve">ทักษะทางสังคมและอารมณ์ (Social and Emotional Skills) </v>
      </c>
      <c r="X48" s="66" t="s">
        <v>310</v>
      </c>
      <c r="Y48" s="66" t="s">
        <v>302</v>
      </c>
      <c r="Z48" s="67" t="s">
        <v>309</v>
      </c>
      <c r="AA48" s="9"/>
    </row>
    <row r="49" spans="1:27" ht="24.6">
      <c r="A49" s="33">
        <f>IF(ISBLANK(10),"",COUNTA($B$10:B49))</f>
        <v>40</v>
      </c>
      <c r="B49" s="51" t="s">
        <v>5</v>
      </c>
      <c r="C49" s="49" t="s">
        <v>239</v>
      </c>
      <c r="D49" s="10" t="s">
        <v>61</v>
      </c>
      <c r="E49" s="10" t="s">
        <v>35</v>
      </c>
      <c r="F49" s="10" t="s">
        <v>4</v>
      </c>
      <c r="G49" s="10" t="s">
        <v>100</v>
      </c>
      <c r="H49" s="9" t="s">
        <v>262</v>
      </c>
      <c r="I49" s="9" t="s">
        <v>176</v>
      </c>
      <c r="J49" s="37" t="s">
        <v>113</v>
      </c>
      <c r="K49" s="38">
        <v>33</v>
      </c>
      <c r="L49" s="37" t="s">
        <v>329</v>
      </c>
      <c r="M49" s="37" t="s">
        <v>74</v>
      </c>
      <c r="N49" s="38" t="s">
        <v>272</v>
      </c>
      <c r="O49" s="40" t="s">
        <v>66</v>
      </c>
      <c r="P49" s="40" t="s">
        <v>347</v>
      </c>
      <c r="Q49" s="40" t="s">
        <v>302</v>
      </c>
      <c r="R49" s="59" t="s">
        <v>303</v>
      </c>
      <c r="S49" s="66" t="str">
        <f t="shared" si="0"/>
        <v xml:space="preserve">การปฏิบัติตามและ ใช้กฎหมายด้านดิจิทัล (Digital Governance) </v>
      </c>
      <c r="T49" s="66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49" s="66" t="str">
        <f t="shared" si="2"/>
        <v>การฝึกอบรมในรูปแบบออนไลน์ (e-Learning)</v>
      </c>
      <c r="V49" s="67" t="s">
        <v>272</v>
      </c>
      <c r="W49" s="66" t="str">
        <f t="shared" si="3"/>
        <v xml:space="preserve">ทักษะทางสังคมและอารมณ์ (Social and Emotional Skills) </v>
      </c>
      <c r="X49" s="66" t="s">
        <v>310</v>
      </c>
      <c r="Y49" s="66" t="s">
        <v>82</v>
      </c>
      <c r="Z49" s="67" t="s">
        <v>309</v>
      </c>
      <c r="AA49" s="9"/>
    </row>
    <row r="50" spans="1:27" ht="24.6">
      <c r="A50" s="33">
        <f>IF(ISBLANK(10),"",COUNTA($B$10:B50))</f>
        <v>41</v>
      </c>
      <c r="B50" s="51" t="s">
        <v>5</v>
      </c>
      <c r="C50" s="49" t="s">
        <v>240</v>
      </c>
      <c r="D50" s="10" t="s">
        <v>61</v>
      </c>
      <c r="E50" s="10" t="s">
        <v>15</v>
      </c>
      <c r="F50" s="10" t="s">
        <v>4</v>
      </c>
      <c r="G50" s="10" t="s">
        <v>101</v>
      </c>
      <c r="H50" s="9" t="s">
        <v>262</v>
      </c>
      <c r="I50" s="9" t="s">
        <v>176</v>
      </c>
      <c r="J50" s="37" t="s">
        <v>113</v>
      </c>
      <c r="K50" s="38">
        <v>77</v>
      </c>
      <c r="L50" s="37" t="s">
        <v>329</v>
      </c>
      <c r="M50" s="37" t="s">
        <v>74</v>
      </c>
      <c r="N50" s="38" t="s">
        <v>272</v>
      </c>
      <c r="O50" s="40" t="s">
        <v>66</v>
      </c>
      <c r="P50" s="40" t="s">
        <v>347</v>
      </c>
      <c r="Q50" s="40" t="s">
        <v>302</v>
      </c>
      <c r="R50" s="59" t="s">
        <v>303</v>
      </c>
      <c r="S50" s="66" t="str">
        <f t="shared" si="0"/>
        <v xml:space="preserve">การปฏิบัติตามและ ใช้กฎหมายด้านดิจิทัล (Digital Governance) </v>
      </c>
      <c r="T50" s="66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50" s="66" t="str">
        <f t="shared" si="2"/>
        <v>การฝึกอบรมในรูปแบบออนไลน์ (e-Learning)</v>
      </c>
      <c r="V50" s="67" t="s">
        <v>272</v>
      </c>
      <c r="W50" s="66" t="str">
        <f t="shared" si="3"/>
        <v xml:space="preserve">ทักษะทางสังคมและอารมณ์ (Social and Emotional Skills) </v>
      </c>
      <c r="X50" s="66" t="s">
        <v>310</v>
      </c>
      <c r="Y50" s="66" t="s">
        <v>302</v>
      </c>
      <c r="Z50" s="67" t="s">
        <v>309</v>
      </c>
      <c r="AA50" s="9"/>
    </row>
    <row r="51" spans="1:27" ht="24.6">
      <c r="A51" s="33">
        <f>IF(ISBLANK(10),"",COUNTA($B$10:B51))</f>
        <v>42</v>
      </c>
      <c r="B51" s="51" t="s">
        <v>6</v>
      </c>
      <c r="C51" s="49" t="s">
        <v>241</v>
      </c>
      <c r="D51" s="10" t="s">
        <v>61</v>
      </c>
      <c r="E51" s="10" t="s">
        <v>15</v>
      </c>
      <c r="F51" s="10" t="s">
        <v>4</v>
      </c>
      <c r="G51" s="10" t="s">
        <v>101</v>
      </c>
      <c r="H51" s="9" t="s">
        <v>262</v>
      </c>
      <c r="I51" s="9" t="s">
        <v>176</v>
      </c>
      <c r="J51" s="37" t="s">
        <v>113</v>
      </c>
      <c r="K51" s="38">
        <v>77</v>
      </c>
      <c r="L51" s="37" t="s">
        <v>329</v>
      </c>
      <c r="M51" s="37" t="s">
        <v>74</v>
      </c>
      <c r="N51" s="38" t="s">
        <v>272</v>
      </c>
      <c r="O51" s="40" t="s">
        <v>66</v>
      </c>
      <c r="P51" s="40" t="s">
        <v>347</v>
      </c>
      <c r="Q51" s="40" t="s">
        <v>302</v>
      </c>
      <c r="R51" s="59" t="s">
        <v>303</v>
      </c>
      <c r="S51" s="66" t="str">
        <f t="shared" si="0"/>
        <v xml:space="preserve">การปฏิบัติตามและ ใช้กฎหมายด้านดิจิทัล (Digital Governance) </v>
      </c>
      <c r="T51" s="66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51" s="66" t="str">
        <f t="shared" si="2"/>
        <v>การฝึกอบรมในรูปแบบออนไลน์ (e-Learning)</v>
      </c>
      <c r="V51" s="67" t="s">
        <v>272</v>
      </c>
      <c r="W51" s="66" t="str">
        <f t="shared" si="3"/>
        <v xml:space="preserve">ทักษะทางสังคมและอารมณ์ (Social and Emotional Skills) </v>
      </c>
      <c r="X51" s="66" t="s">
        <v>310</v>
      </c>
      <c r="Y51" s="66" t="s">
        <v>302</v>
      </c>
      <c r="Z51" s="67" t="s">
        <v>309</v>
      </c>
      <c r="AA51" s="9"/>
    </row>
    <row r="52" spans="1:27" ht="24.6">
      <c r="A52" s="33">
        <f>IF(ISBLANK(10),"",COUNTA($B$10:B52))</f>
        <v>43</v>
      </c>
      <c r="B52" s="51" t="s">
        <v>6</v>
      </c>
      <c r="C52" s="49" t="s">
        <v>263</v>
      </c>
      <c r="D52" s="10" t="s">
        <v>60</v>
      </c>
      <c r="E52" s="10" t="s">
        <v>17</v>
      </c>
      <c r="F52" s="10" t="s">
        <v>53</v>
      </c>
      <c r="G52" s="10" t="s">
        <v>4</v>
      </c>
      <c r="H52" s="9" t="s">
        <v>264</v>
      </c>
      <c r="I52" s="9" t="s">
        <v>320</v>
      </c>
      <c r="J52" s="37" t="s">
        <v>115</v>
      </c>
      <c r="K52" s="38">
        <v>77</v>
      </c>
      <c r="L52" s="37" t="s">
        <v>340</v>
      </c>
      <c r="M52" s="37" t="s">
        <v>74</v>
      </c>
      <c r="N52" s="38" t="s">
        <v>272</v>
      </c>
      <c r="O52" s="40" t="s">
        <v>66</v>
      </c>
      <c r="P52" s="40" t="s">
        <v>347</v>
      </c>
      <c r="Q52" s="40" t="s">
        <v>302</v>
      </c>
      <c r="R52" s="59" t="s">
        <v>303</v>
      </c>
      <c r="S52" s="66" t="str">
        <f t="shared" si="0"/>
        <v xml:space="preserve">การประยุกต์ใช้เทคโนโลยี เพื่อการพัฒนางาน (Digital Technology) </v>
      </c>
      <c r="T52" s="66" t="str">
        <f t="shared" si="1"/>
        <v>การสร้างความไว้วางใจในองค์กรด้วยเทคโนโลยีดิจิทัล</v>
      </c>
      <c r="U52" s="66" t="str">
        <f t="shared" si="2"/>
        <v>การฝึกอบรมในรูปแบบออนไลน์ (e-Learning)</v>
      </c>
      <c r="V52" s="67" t="s">
        <v>272</v>
      </c>
      <c r="W52" s="66" t="str">
        <f t="shared" si="3"/>
        <v xml:space="preserve">ทักษะทางสังคมและอารมณ์ (Social and Emotional Skills) </v>
      </c>
      <c r="X52" s="66" t="s">
        <v>310</v>
      </c>
      <c r="Y52" s="66" t="s">
        <v>82</v>
      </c>
      <c r="Z52" s="67" t="s">
        <v>309</v>
      </c>
      <c r="AA52" s="9"/>
    </row>
    <row r="53" spans="1:27" ht="24.6">
      <c r="A53" s="33">
        <f>IF(ISBLANK(10),"",COUNTA($B$10:B53))</f>
        <v>44</v>
      </c>
      <c r="B53" s="51" t="s">
        <v>6</v>
      </c>
      <c r="C53" s="49" t="s">
        <v>244</v>
      </c>
      <c r="D53" s="10" t="s">
        <v>60</v>
      </c>
      <c r="E53" s="10" t="s">
        <v>17</v>
      </c>
      <c r="F53" s="10" t="s">
        <v>55</v>
      </c>
      <c r="G53" s="10" t="s">
        <v>4</v>
      </c>
      <c r="H53" s="9" t="s">
        <v>264</v>
      </c>
      <c r="I53" s="9" t="s">
        <v>265</v>
      </c>
      <c r="J53" s="37" t="s">
        <v>113</v>
      </c>
      <c r="K53" s="38">
        <v>33</v>
      </c>
      <c r="L53" s="37" t="s">
        <v>341</v>
      </c>
      <c r="M53" s="37" t="s">
        <v>74</v>
      </c>
      <c r="N53" s="38" t="s">
        <v>272</v>
      </c>
      <c r="O53" s="40" t="s">
        <v>66</v>
      </c>
      <c r="P53" s="40" t="s">
        <v>347</v>
      </c>
      <c r="Q53" s="40" t="s">
        <v>302</v>
      </c>
      <c r="R53" s="59" t="s">
        <v>303</v>
      </c>
      <c r="S53" s="66" t="str">
        <f t="shared" si="0"/>
        <v xml:space="preserve">การปฏิบัติตามและ ใช้กฎหมายด้านดิจิทัล (Digital Governance) </v>
      </c>
      <c r="T53" s="66" t="str">
        <f t="shared" si="1"/>
        <v>มาตรฐานกรอบธรรมาภิบาลข้อมูลภาครัฐ (Data Governance Framework Standard)</v>
      </c>
      <c r="U53" s="66" t="str">
        <f t="shared" si="2"/>
        <v>การฝึกอบรมในรูปแบบออนไลน์ (e-Learning)</v>
      </c>
      <c r="V53" s="67" t="s">
        <v>272</v>
      </c>
      <c r="W53" s="66" t="str">
        <f t="shared" si="3"/>
        <v xml:space="preserve">ทักษะทางสังคมและอารมณ์ (Social and Emotional Skills) </v>
      </c>
      <c r="X53" s="66" t="s">
        <v>310</v>
      </c>
      <c r="Y53" s="66" t="s">
        <v>82</v>
      </c>
      <c r="Z53" s="67" t="s">
        <v>309</v>
      </c>
      <c r="AA53" s="9"/>
    </row>
    <row r="54" spans="1:27" ht="24.6">
      <c r="A54" s="33">
        <f>IF(ISBLANK(10),"",COUNTA($B$10:B54))</f>
        <v>45</v>
      </c>
      <c r="B54" s="51" t="s">
        <v>6</v>
      </c>
      <c r="C54" s="49" t="s">
        <v>245</v>
      </c>
      <c r="D54" s="10" t="s">
        <v>60</v>
      </c>
      <c r="E54" s="10" t="s">
        <v>17</v>
      </c>
      <c r="F54" s="10" t="s">
        <v>54</v>
      </c>
      <c r="G54" s="10" t="s">
        <v>4</v>
      </c>
      <c r="H54" s="9" t="s">
        <v>264</v>
      </c>
      <c r="I54" s="9" t="s">
        <v>265</v>
      </c>
      <c r="J54" s="37" t="s">
        <v>113</v>
      </c>
      <c r="K54" s="38">
        <v>33</v>
      </c>
      <c r="L54" s="37" t="s">
        <v>329</v>
      </c>
      <c r="M54" s="37" t="s">
        <v>74</v>
      </c>
      <c r="N54" s="38" t="s">
        <v>272</v>
      </c>
      <c r="O54" s="40" t="s">
        <v>66</v>
      </c>
      <c r="P54" s="40" t="s">
        <v>347</v>
      </c>
      <c r="Q54" s="40" t="s">
        <v>302</v>
      </c>
      <c r="R54" s="59" t="s">
        <v>303</v>
      </c>
      <c r="S54" s="66" t="str">
        <f t="shared" si="0"/>
        <v xml:space="preserve">การปฏิบัติตามและ ใช้กฎหมายด้านดิจิทัล (Digital Governance) </v>
      </c>
      <c r="T54" s="66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54" s="66" t="str">
        <f t="shared" si="2"/>
        <v>การฝึกอบรมในรูปแบบออนไลน์ (e-Learning)</v>
      </c>
      <c r="V54" s="67" t="s">
        <v>272</v>
      </c>
      <c r="W54" s="66" t="str">
        <f t="shared" si="3"/>
        <v xml:space="preserve">ทักษะทางสังคมและอารมณ์ (Social and Emotional Skills) </v>
      </c>
      <c r="X54" s="66" t="s">
        <v>310</v>
      </c>
      <c r="Y54" s="66" t="s">
        <v>302</v>
      </c>
      <c r="Z54" s="67" t="s">
        <v>309</v>
      </c>
      <c r="AA54" s="9"/>
    </row>
    <row r="55" spans="1:27" ht="24.6">
      <c r="A55" s="33">
        <f>IF(ISBLANK(10),"",COUNTA($B$10:B55))</f>
        <v>46</v>
      </c>
      <c r="B55" s="51" t="s">
        <v>6</v>
      </c>
      <c r="C55" s="49" t="s">
        <v>258</v>
      </c>
      <c r="D55" s="10" t="s">
        <v>60</v>
      </c>
      <c r="E55" s="10" t="s">
        <v>17</v>
      </c>
      <c r="F55" s="10" t="s">
        <v>55</v>
      </c>
      <c r="G55" s="10" t="s">
        <v>4</v>
      </c>
      <c r="H55" s="9" t="s">
        <v>264</v>
      </c>
      <c r="I55" s="9" t="s">
        <v>265</v>
      </c>
      <c r="J55" s="37" t="s">
        <v>117</v>
      </c>
      <c r="K55" s="38">
        <v>39</v>
      </c>
      <c r="L55" s="37" t="s">
        <v>329</v>
      </c>
      <c r="M55" s="37" t="s">
        <v>74</v>
      </c>
      <c r="N55" s="38" t="s">
        <v>272</v>
      </c>
      <c r="O55" s="40" t="s">
        <v>66</v>
      </c>
      <c r="P55" s="40" t="s">
        <v>347</v>
      </c>
      <c r="Q55" s="40" t="s">
        <v>302</v>
      </c>
      <c r="R55" s="59" t="s">
        <v>303</v>
      </c>
      <c r="S55" s="66" t="str">
        <f t="shared" ref="S55" si="4">J55</f>
        <v xml:space="preserve">การใช้ประโยชน์และการใช้ข้อมูลร่วมกัน (Data Utilization and Sharing) </v>
      </c>
      <c r="T55" s="66" t="str">
        <f t="shared" ref="T55:U55" si="5">L55</f>
        <v>พระราชบัญญัติการบริหารงานและการให้บริการภาครัฐผ่านระบบดิจิทัล (Digital Government Act.)</v>
      </c>
      <c r="U55" s="66" t="str">
        <f t="shared" si="5"/>
        <v>การฝึกอบรมในรูปแบบออนไลน์ (e-Learning)</v>
      </c>
      <c r="V55" s="67" t="s">
        <v>272</v>
      </c>
      <c r="W55" s="66" t="str">
        <f t="shared" ref="W55" si="6">O55</f>
        <v xml:space="preserve">ทักษะทางสังคมและอารมณ์ (Social and Emotional Skills) </v>
      </c>
      <c r="X55" s="66" t="s">
        <v>310</v>
      </c>
      <c r="Y55" s="66" t="s">
        <v>82</v>
      </c>
      <c r="Z55" s="67" t="s">
        <v>309</v>
      </c>
      <c r="AA55" s="9"/>
    </row>
    <row r="56" spans="1:27" ht="24.6">
      <c r="A56" s="33">
        <f>IF(ISBLANK(10),"",COUNTA($B$10:B56))</f>
        <v>47</v>
      </c>
      <c r="B56" s="51" t="s">
        <v>6</v>
      </c>
      <c r="C56" s="52" t="s">
        <v>257</v>
      </c>
      <c r="D56" s="10" t="s">
        <v>60</v>
      </c>
      <c r="E56" s="10" t="s">
        <v>15</v>
      </c>
      <c r="F56" s="10" t="s">
        <v>55</v>
      </c>
      <c r="G56" s="10" t="s">
        <v>4</v>
      </c>
      <c r="H56" s="9" t="s">
        <v>264</v>
      </c>
      <c r="I56" s="9" t="s">
        <v>265</v>
      </c>
      <c r="J56" s="37" t="s">
        <v>116</v>
      </c>
      <c r="K56" s="38">
        <v>33</v>
      </c>
      <c r="L56" s="37" t="s">
        <v>342</v>
      </c>
      <c r="M56" s="37" t="s">
        <v>74</v>
      </c>
      <c r="N56" s="38" t="s">
        <v>272</v>
      </c>
      <c r="O56" s="40" t="s">
        <v>66</v>
      </c>
      <c r="P56" s="40" t="s">
        <v>347</v>
      </c>
      <c r="Q56" s="40" t="s">
        <v>302</v>
      </c>
      <c r="R56" s="59" t="s">
        <v>303</v>
      </c>
      <c r="S56" s="66" t="str">
        <f>J56</f>
        <v xml:space="preserve">การพัฒนานวัตกรรม เพื่อการบริการ (Digital Service) </v>
      </c>
      <c r="T56" s="66" t="str">
        <f>L56</f>
        <v>จุดประกายความคิดเพื่อสร้างนวัตกรรม Building an Innovation Mindset</v>
      </c>
      <c r="U56" s="66" t="str">
        <f>M56</f>
        <v>การฝึกอบรมในรูปแบบออนไลน์ (e-Learning)</v>
      </c>
      <c r="V56" s="67" t="s">
        <v>272</v>
      </c>
      <c r="W56" s="66" t="str">
        <f>O56</f>
        <v xml:space="preserve">ทักษะทางสังคมและอารมณ์ (Social and Emotional Skills) </v>
      </c>
      <c r="X56" s="66" t="s">
        <v>310</v>
      </c>
      <c r="Y56" s="66" t="s">
        <v>302</v>
      </c>
      <c r="Z56" s="67" t="s">
        <v>309</v>
      </c>
      <c r="AA56" s="9"/>
    </row>
    <row r="57" spans="1:27" ht="24.6">
      <c r="A57" s="33">
        <f>IF(ISBLANK(10),"",COUNTA($B$10:B57))</f>
        <v>48</v>
      </c>
      <c r="B57" s="51" t="s">
        <v>5</v>
      </c>
      <c r="C57" s="49" t="s">
        <v>246</v>
      </c>
      <c r="D57" s="10" t="s">
        <v>60</v>
      </c>
      <c r="E57" s="10" t="s">
        <v>37</v>
      </c>
      <c r="F57" s="10" t="s">
        <v>57</v>
      </c>
      <c r="G57" s="10" t="s">
        <v>4</v>
      </c>
      <c r="H57" s="9" t="s">
        <v>264</v>
      </c>
      <c r="I57" s="9" t="s">
        <v>265</v>
      </c>
      <c r="J57" s="37" t="s">
        <v>113</v>
      </c>
      <c r="K57" s="38">
        <v>77</v>
      </c>
      <c r="L57" s="37" t="s">
        <v>329</v>
      </c>
      <c r="M57" s="37" t="s">
        <v>74</v>
      </c>
      <c r="N57" s="38" t="s">
        <v>272</v>
      </c>
      <c r="O57" s="40" t="s">
        <v>66</v>
      </c>
      <c r="P57" s="40" t="s">
        <v>347</v>
      </c>
      <c r="Q57" s="40" t="s">
        <v>302</v>
      </c>
      <c r="R57" s="59" t="s">
        <v>303</v>
      </c>
      <c r="S57" s="66" t="str">
        <f t="shared" si="0"/>
        <v xml:space="preserve">การปฏิบัติตามและ ใช้กฎหมายด้านดิจิทัล (Digital Governance) </v>
      </c>
      <c r="T57" s="66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57" s="66" t="str">
        <f t="shared" si="2"/>
        <v>การฝึกอบรมในรูปแบบออนไลน์ (e-Learning)</v>
      </c>
      <c r="V57" s="67" t="s">
        <v>272</v>
      </c>
      <c r="W57" s="66" t="str">
        <f t="shared" si="3"/>
        <v xml:space="preserve">ทักษะทางสังคมและอารมณ์ (Social and Emotional Skills) </v>
      </c>
      <c r="X57" s="66" t="s">
        <v>310</v>
      </c>
      <c r="Y57" s="66" t="s">
        <v>302</v>
      </c>
      <c r="Z57" s="67" t="s">
        <v>309</v>
      </c>
      <c r="AA57" s="9"/>
    </row>
    <row r="58" spans="1:27" ht="24.6">
      <c r="A58" s="33">
        <f>IF(ISBLANK(10),"",COUNTA($B$10:B58))</f>
        <v>49</v>
      </c>
      <c r="B58" s="51" t="s">
        <v>5</v>
      </c>
      <c r="C58" s="49" t="s">
        <v>247</v>
      </c>
      <c r="D58" s="10" t="s">
        <v>60</v>
      </c>
      <c r="E58" s="10" t="s">
        <v>37</v>
      </c>
      <c r="F58" s="10" t="s">
        <v>57</v>
      </c>
      <c r="G58" s="10" t="s">
        <v>4</v>
      </c>
      <c r="H58" s="9" t="s">
        <v>264</v>
      </c>
      <c r="I58" s="9" t="s">
        <v>265</v>
      </c>
      <c r="J58" s="37" t="s">
        <v>115</v>
      </c>
      <c r="K58" s="38">
        <v>25</v>
      </c>
      <c r="L58" s="37" t="s">
        <v>343</v>
      </c>
      <c r="M58" s="37" t="s">
        <v>74</v>
      </c>
      <c r="N58" s="38" t="s">
        <v>272</v>
      </c>
      <c r="O58" s="40" t="s">
        <v>66</v>
      </c>
      <c r="P58" s="40" t="s">
        <v>347</v>
      </c>
      <c r="Q58" s="40" t="s">
        <v>302</v>
      </c>
      <c r="R58" s="59" t="s">
        <v>303</v>
      </c>
      <c r="S58" s="66" t="str">
        <f t="shared" si="0"/>
        <v xml:space="preserve">การประยุกต์ใช้เทคโนโลยี เพื่อการพัฒนางาน (Digital Technology) </v>
      </c>
      <c r="T58" s="66" t="str">
        <f t="shared" si="1"/>
        <v>การใช้ Microsoft Excel เพื่อการบริหารข้อมูล</v>
      </c>
      <c r="U58" s="66" t="str">
        <f t="shared" si="2"/>
        <v>การฝึกอบรมในรูปแบบออนไลน์ (e-Learning)</v>
      </c>
      <c r="V58" s="67" t="s">
        <v>272</v>
      </c>
      <c r="W58" s="66" t="str">
        <f t="shared" si="3"/>
        <v xml:space="preserve">ทักษะทางสังคมและอารมณ์ (Social and Emotional Skills) </v>
      </c>
      <c r="X58" s="66" t="s">
        <v>310</v>
      </c>
      <c r="Y58" s="66" t="s">
        <v>302</v>
      </c>
      <c r="Z58" s="67" t="s">
        <v>309</v>
      </c>
      <c r="AA58" s="9"/>
    </row>
    <row r="59" spans="1:27" ht="24.6">
      <c r="A59" s="33">
        <f>IF(ISBLANK(10),"",COUNTA($B$10:B59))</f>
        <v>50</v>
      </c>
      <c r="B59" s="51" t="s">
        <v>5</v>
      </c>
      <c r="C59" s="49" t="s">
        <v>248</v>
      </c>
      <c r="D59" s="10" t="s">
        <v>60</v>
      </c>
      <c r="E59" s="10" t="s">
        <v>37</v>
      </c>
      <c r="F59" s="10" t="s">
        <v>57</v>
      </c>
      <c r="G59" s="10" t="s">
        <v>4</v>
      </c>
      <c r="H59" s="9" t="s">
        <v>264</v>
      </c>
      <c r="I59" s="9" t="s">
        <v>265</v>
      </c>
      <c r="J59" s="37" t="s">
        <v>113</v>
      </c>
      <c r="K59" s="38">
        <v>33</v>
      </c>
      <c r="L59" s="37" t="s">
        <v>329</v>
      </c>
      <c r="M59" s="37" t="s">
        <v>74</v>
      </c>
      <c r="N59" s="38" t="s">
        <v>272</v>
      </c>
      <c r="O59" s="40" t="s">
        <v>66</v>
      </c>
      <c r="P59" s="40" t="s">
        <v>347</v>
      </c>
      <c r="Q59" s="40" t="s">
        <v>302</v>
      </c>
      <c r="R59" s="59" t="s">
        <v>303</v>
      </c>
      <c r="S59" s="66" t="str">
        <f t="shared" si="0"/>
        <v xml:space="preserve">การปฏิบัติตามและ ใช้กฎหมายด้านดิจิทัล (Digital Governance) </v>
      </c>
      <c r="T59" s="66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59" s="66" t="str">
        <f t="shared" si="2"/>
        <v>การฝึกอบรมในรูปแบบออนไลน์ (e-Learning)</v>
      </c>
      <c r="V59" s="67" t="s">
        <v>272</v>
      </c>
      <c r="W59" s="66" t="str">
        <f t="shared" si="3"/>
        <v xml:space="preserve">ทักษะทางสังคมและอารมณ์ (Social and Emotional Skills) </v>
      </c>
      <c r="X59" s="66" t="s">
        <v>310</v>
      </c>
      <c r="Y59" s="66" t="s">
        <v>302</v>
      </c>
      <c r="Z59" s="67" t="s">
        <v>309</v>
      </c>
      <c r="AA59" s="9"/>
    </row>
    <row r="60" spans="1:27" ht="24.6">
      <c r="A60" s="33">
        <f>IF(ISBLANK(10),"",COUNTA($B$10:B60))</f>
        <v>51</v>
      </c>
      <c r="B60" s="51" t="s">
        <v>5</v>
      </c>
      <c r="C60" s="49" t="s">
        <v>249</v>
      </c>
      <c r="D60" s="10" t="s">
        <v>60</v>
      </c>
      <c r="E60" s="10" t="s">
        <v>37</v>
      </c>
      <c r="F60" s="10" t="s">
        <v>57</v>
      </c>
      <c r="G60" s="10" t="s">
        <v>4</v>
      </c>
      <c r="H60" s="9" t="s">
        <v>264</v>
      </c>
      <c r="I60" s="9" t="s">
        <v>265</v>
      </c>
      <c r="J60" s="37" t="s">
        <v>113</v>
      </c>
      <c r="K60" s="38">
        <v>0</v>
      </c>
      <c r="L60" s="37" t="s">
        <v>330</v>
      </c>
      <c r="M60" s="37" t="s">
        <v>74</v>
      </c>
      <c r="N60" s="38" t="s">
        <v>272</v>
      </c>
      <c r="O60" s="40" t="s">
        <v>66</v>
      </c>
      <c r="P60" s="40" t="s">
        <v>347</v>
      </c>
      <c r="Q60" s="40" t="s">
        <v>302</v>
      </c>
      <c r="R60" s="59" t="s">
        <v>303</v>
      </c>
      <c r="S60" s="66" t="str">
        <f t="shared" si="0"/>
        <v xml:space="preserve">การปฏิบัติตามและ ใช้กฎหมายด้านดิจิทัล (Digital Governance) </v>
      </c>
      <c r="T60" s="66" t="str">
        <f t="shared" si="1"/>
        <v>แนวปฏิบัติกระบวนการทางดิจิทัลภาครัฐเพื่อสนับสนุนการดำเนินการตาม พ.ร.บ. การปฏิบัติราชการทางอิเล็กทรอนิกส์ พ.ศ. 2565</v>
      </c>
      <c r="U60" s="66" t="str">
        <f t="shared" si="2"/>
        <v>การฝึกอบรมในรูปแบบออนไลน์ (e-Learning)</v>
      </c>
      <c r="V60" s="67" t="s">
        <v>272</v>
      </c>
      <c r="W60" s="66" t="str">
        <f t="shared" si="3"/>
        <v xml:space="preserve">ทักษะทางสังคมและอารมณ์ (Social and Emotional Skills) </v>
      </c>
      <c r="X60" s="66" t="s">
        <v>310</v>
      </c>
      <c r="Y60" s="66" t="s">
        <v>82</v>
      </c>
      <c r="Z60" s="67" t="s">
        <v>309</v>
      </c>
      <c r="AA60" s="9"/>
    </row>
    <row r="61" spans="1:27" ht="24.6">
      <c r="A61" s="33">
        <f>IF(ISBLANK(10),"",COUNTA($B$10:B61))</f>
        <v>52</v>
      </c>
      <c r="B61" s="51" t="s">
        <v>5</v>
      </c>
      <c r="C61" s="49" t="s">
        <v>250</v>
      </c>
      <c r="D61" s="10" t="s">
        <v>60</v>
      </c>
      <c r="E61" s="10" t="s">
        <v>36</v>
      </c>
      <c r="F61" s="10" t="s">
        <v>57</v>
      </c>
      <c r="G61" s="10" t="s">
        <v>4</v>
      </c>
      <c r="H61" s="9" t="s">
        <v>264</v>
      </c>
      <c r="I61" s="9" t="s">
        <v>265</v>
      </c>
      <c r="J61" s="37" t="s">
        <v>113</v>
      </c>
      <c r="K61" s="38">
        <v>17</v>
      </c>
      <c r="L61" s="37" t="s">
        <v>329</v>
      </c>
      <c r="M61" s="37" t="s">
        <v>74</v>
      </c>
      <c r="N61" s="38" t="s">
        <v>272</v>
      </c>
      <c r="O61" s="40" t="s">
        <v>66</v>
      </c>
      <c r="P61" s="40" t="s">
        <v>347</v>
      </c>
      <c r="Q61" s="40" t="s">
        <v>302</v>
      </c>
      <c r="R61" s="59" t="s">
        <v>303</v>
      </c>
      <c r="S61" s="66" t="str">
        <f t="shared" si="0"/>
        <v xml:space="preserve">การปฏิบัติตามและ ใช้กฎหมายด้านดิจิทัล (Digital Governance) </v>
      </c>
      <c r="T61" s="66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61" s="66" t="str">
        <f t="shared" si="2"/>
        <v>การฝึกอบรมในรูปแบบออนไลน์ (e-Learning)</v>
      </c>
      <c r="V61" s="67" t="s">
        <v>272</v>
      </c>
      <c r="W61" s="66" t="str">
        <f t="shared" si="3"/>
        <v xml:space="preserve">ทักษะทางสังคมและอารมณ์ (Social and Emotional Skills) </v>
      </c>
      <c r="X61" s="66" t="s">
        <v>310</v>
      </c>
      <c r="Y61" s="66" t="s">
        <v>82</v>
      </c>
      <c r="Z61" s="67" t="s">
        <v>309</v>
      </c>
      <c r="AA61" s="9"/>
    </row>
    <row r="62" spans="1:27" ht="24.6">
      <c r="A62" s="33">
        <f>IF(ISBLANK(10),"",COUNTA($B$10:B62))</f>
        <v>53</v>
      </c>
      <c r="B62" s="51" t="s">
        <v>5</v>
      </c>
      <c r="C62" s="49" t="s">
        <v>243</v>
      </c>
      <c r="D62" s="10" t="s">
        <v>60</v>
      </c>
      <c r="E62" s="10" t="s">
        <v>38</v>
      </c>
      <c r="F62" s="10" t="s">
        <v>57</v>
      </c>
      <c r="G62" s="10" t="s">
        <v>4</v>
      </c>
      <c r="H62" s="9" t="s">
        <v>264</v>
      </c>
      <c r="I62" s="9" t="s">
        <v>265</v>
      </c>
      <c r="J62" s="37" t="s">
        <v>113</v>
      </c>
      <c r="K62" s="38">
        <v>33</v>
      </c>
      <c r="L62" s="37" t="s">
        <v>329</v>
      </c>
      <c r="M62" s="37" t="s">
        <v>74</v>
      </c>
      <c r="N62" s="38" t="s">
        <v>272</v>
      </c>
      <c r="O62" s="40" t="s">
        <v>66</v>
      </c>
      <c r="P62" s="40" t="s">
        <v>347</v>
      </c>
      <c r="Q62" s="40" t="s">
        <v>302</v>
      </c>
      <c r="R62" s="59" t="s">
        <v>303</v>
      </c>
      <c r="S62" s="66" t="str">
        <f>J62</f>
        <v xml:space="preserve">การปฏิบัติตามและ ใช้กฎหมายด้านดิจิทัล (Digital Governance) </v>
      </c>
      <c r="T62" s="66" t="str">
        <f>L62</f>
        <v>พระราชบัญญัติการบริหารงานและการให้บริการภาครัฐผ่านระบบดิจิทัล (Digital Government Act.)</v>
      </c>
      <c r="U62" s="66" t="str">
        <f>M62</f>
        <v>การฝึกอบรมในรูปแบบออนไลน์ (e-Learning)</v>
      </c>
      <c r="V62" s="67" t="s">
        <v>272</v>
      </c>
      <c r="W62" s="66" t="str">
        <f>O62</f>
        <v xml:space="preserve">ทักษะทางสังคมและอารมณ์ (Social and Emotional Skills) </v>
      </c>
      <c r="X62" s="66" t="s">
        <v>310</v>
      </c>
      <c r="Y62" s="66" t="s">
        <v>302</v>
      </c>
      <c r="Z62" s="67" t="s">
        <v>309</v>
      </c>
      <c r="AA62" s="9"/>
    </row>
    <row r="63" spans="1:27" ht="24.6">
      <c r="A63" s="33">
        <f>IF(ISBLANK(10),"",COUNTA($B$10:B63))</f>
        <v>54</v>
      </c>
      <c r="B63" s="51" t="s">
        <v>5</v>
      </c>
      <c r="C63" s="49" t="s">
        <v>251</v>
      </c>
      <c r="D63" s="10" t="s">
        <v>60</v>
      </c>
      <c r="E63" s="10" t="s">
        <v>38</v>
      </c>
      <c r="F63" s="10" t="s">
        <v>57</v>
      </c>
      <c r="G63" s="10" t="s">
        <v>4</v>
      </c>
      <c r="H63" s="9" t="s">
        <v>264</v>
      </c>
      <c r="I63" s="9" t="s">
        <v>265</v>
      </c>
      <c r="J63" s="37" t="s">
        <v>113</v>
      </c>
      <c r="K63" s="38">
        <v>33</v>
      </c>
      <c r="L63" s="37" t="s">
        <v>329</v>
      </c>
      <c r="M63" s="37" t="s">
        <v>74</v>
      </c>
      <c r="N63" s="38" t="s">
        <v>272</v>
      </c>
      <c r="O63" s="40" t="s">
        <v>66</v>
      </c>
      <c r="P63" s="40" t="s">
        <v>347</v>
      </c>
      <c r="Q63" s="40" t="s">
        <v>302</v>
      </c>
      <c r="R63" s="59" t="s">
        <v>303</v>
      </c>
      <c r="S63" s="66" t="str">
        <f t="shared" si="0"/>
        <v xml:space="preserve">การปฏิบัติตามและ ใช้กฎหมายด้านดิจิทัล (Digital Governance) </v>
      </c>
      <c r="T63" s="66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63" s="66" t="str">
        <f t="shared" si="2"/>
        <v>การฝึกอบรมในรูปแบบออนไลน์ (e-Learning)</v>
      </c>
      <c r="V63" s="67" t="s">
        <v>272</v>
      </c>
      <c r="W63" s="66" t="str">
        <f t="shared" si="3"/>
        <v xml:space="preserve">ทักษะทางสังคมและอารมณ์ (Social and Emotional Skills) </v>
      </c>
      <c r="X63" s="66" t="s">
        <v>310</v>
      </c>
      <c r="Y63" s="66" t="s">
        <v>82</v>
      </c>
      <c r="Z63" s="67" t="s">
        <v>309</v>
      </c>
      <c r="AA63" s="9"/>
    </row>
    <row r="64" spans="1:27" ht="24.6">
      <c r="A64" s="33">
        <f>IF(ISBLANK(10),"",COUNTA($B$10:B64))</f>
        <v>55</v>
      </c>
      <c r="B64" s="51" t="s">
        <v>5</v>
      </c>
      <c r="C64" s="49" t="s">
        <v>252</v>
      </c>
      <c r="D64" s="10" t="s">
        <v>61</v>
      </c>
      <c r="E64" s="10" t="s">
        <v>15</v>
      </c>
      <c r="F64" s="10" t="s">
        <v>4</v>
      </c>
      <c r="G64" s="10" t="s">
        <v>101</v>
      </c>
      <c r="H64" s="9" t="s">
        <v>264</v>
      </c>
      <c r="I64" s="9" t="s">
        <v>265</v>
      </c>
      <c r="J64" s="37" t="s">
        <v>113</v>
      </c>
      <c r="K64" s="38">
        <v>33</v>
      </c>
      <c r="L64" s="37" t="s">
        <v>329</v>
      </c>
      <c r="M64" s="37" t="s">
        <v>74</v>
      </c>
      <c r="N64" s="38" t="s">
        <v>272</v>
      </c>
      <c r="O64" s="40" t="s">
        <v>66</v>
      </c>
      <c r="P64" s="40" t="s">
        <v>347</v>
      </c>
      <c r="Q64" s="40" t="s">
        <v>302</v>
      </c>
      <c r="R64" s="59" t="s">
        <v>303</v>
      </c>
      <c r="S64" s="66" t="str">
        <f t="shared" si="0"/>
        <v xml:space="preserve">การปฏิบัติตามและ ใช้กฎหมายด้านดิจิทัล (Digital Governance) </v>
      </c>
      <c r="T64" s="66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64" s="66" t="str">
        <f t="shared" si="2"/>
        <v>การฝึกอบรมในรูปแบบออนไลน์ (e-Learning)</v>
      </c>
      <c r="V64" s="67" t="s">
        <v>272</v>
      </c>
      <c r="W64" s="66" t="str">
        <f t="shared" si="3"/>
        <v xml:space="preserve">ทักษะทางสังคมและอารมณ์ (Social and Emotional Skills) </v>
      </c>
      <c r="X64" s="66" t="s">
        <v>310</v>
      </c>
      <c r="Y64" s="66" t="s">
        <v>302</v>
      </c>
      <c r="Z64" s="67" t="s">
        <v>309</v>
      </c>
      <c r="AA64" s="9"/>
    </row>
    <row r="65" spans="1:27" ht="24.6">
      <c r="A65" s="33">
        <f>IF(ISBLANK(10),"",COUNTA($B$10:B65))</f>
        <v>56</v>
      </c>
      <c r="B65" s="51" t="s">
        <v>5</v>
      </c>
      <c r="C65" s="49" t="s">
        <v>326</v>
      </c>
      <c r="D65" s="10" t="s">
        <v>61</v>
      </c>
      <c r="E65" s="10" t="s">
        <v>15</v>
      </c>
      <c r="F65" s="10"/>
      <c r="G65" s="10" t="s">
        <v>101</v>
      </c>
      <c r="H65" s="9" t="s">
        <v>264</v>
      </c>
      <c r="I65" s="9" t="s">
        <v>265</v>
      </c>
      <c r="J65" s="37" t="s">
        <v>112</v>
      </c>
      <c r="K65" s="38">
        <v>50</v>
      </c>
      <c r="L65" s="37" t="s">
        <v>344</v>
      </c>
      <c r="M65" s="37" t="s">
        <v>74</v>
      </c>
      <c r="N65" s="38" t="s">
        <v>272</v>
      </c>
      <c r="O65" s="40" t="s">
        <v>66</v>
      </c>
      <c r="P65" s="40" t="s">
        <v>347</v>
      </c>
      <c r="Q65" s="40" t="s">
        <v>302</v>
      </c>
      <c r="R65" s="59" t="s">
        <v>303</v>
      </c>
      <c r="S65" s="66"/>
      <c r="T65" s="66"/>
      <c r="U65" s="66"/>
      <c r="V65" s="67"/>
      <c r="W65" s="66"/>
      <c r="X65" s="66"/>
      <c r="Y65" s="66"/>
      <c r="Z65" s="67"/>
      <c r="AA65" s="9"/>
    </row>
    <row r="66" spans="1:27" ht="24.6">
      <c r="A66" s="33">
        <f>IF(ISBLANK(10),"",COUNTA($B$10:B66))</f>
        <v>57</v>
      </c>
      <c r="B66" s="51" t="s">
        <v>6</v>
      </c>
      <c r="C66" s="49" t="s">
        <v>253</v>
      </c>
      <c r="D66" s="10" t="s">
        <v>61</v>
      </c>
      <c r="E66" s="10" t="s">
        <v>30</v>
      </c>
      <c r="F66" s="10" t="s">
        <v>4</v>
      </c>
      <c r="G66" s="10" t="s">
        <v>99</v>
      </c>
      <c r="H66" s="9" t="s">
        <v>264</v>
      </c>
      <c r="I66" s="9" t="s">
        <v>265</v>
      </c>
      <c r="J66" s="37" t="s">
        <v>115</v>
      </c>
      <c r="K66" s="38">
        <v>62</v>
      </c>
      <c r="L66" s="37" t="s">
        <v>345</v>
      </c>
      <c r="M66" s="37" t="s">
        <v>74</v>
      </c>
      <c r="N66" s="38" t="s">
        <v>272</v>
      </c>
      <c r="O66" s="40" t="s">
        <v>66</v>
      </c>
      <c r="P66" s="40" t="s">
        <v>347</v>
      </c>
      <c r="Q66" s="40" t="s">
        <v>302</v>
      </c>
      <c r="R66" s="59" t="s">
        <v>303</v>
      </c>
      <c r="S66" s="66" t="str">
        <f t="shared" si="0"/>
        <v xml:space="preserve">การประยุกต์ใช้เทคโนโลยี เพื่อการพัฒนางาน (Digital Technology) </v>
      </c>
      <c r="T66" s="66" t="str">
        <f t="shared" si="1"/>
        <v>หลักสูตรทักษะเอไอระดับพื้นฐาน</v>
      </c>
      <c r="U66" s="66" t="str">
        <f t="shared" si="2"/>
        <v>การฝึกอบรมในรูปแบบออนไลน์ (e-Learning)</v>
      </c>
      <c r="V66" s="67" t="s">
        <v>272</v>
      </c>
      <c r="W66" s="66" t="str">
        <f t="shared" si="3"/>
        <v xml:space="preserve">ทักษะทางสังคมและอารมณ์ (Social and Emotional Skills) </v>
      </c>
      <c r="X66" s="66" t="s">
        <v>310</v>
      </c>
      <c r="Y66" s="66" t="s">
        <v>82</v>
      </c>
      <c r="Z66" s="67" t="s">
        <v>309</v>
      </c>
      <c r="AA66" s="9"/>
    </row>
    <row r="67" spans="1:27" ht="24.6">
      <c r="A67" s="33">
        <f>IF(ISBLANK(10),"",COUNTA($B$10:B67))</f>
        <v>58</v>
      </c>
      <c r="B67" s="51" t="s">
        <v>5</v>
      </c>
      <c r="C67" s="49" t="s">
        <v>254</v>
      </c>
      <c r="D67" s="10" t="s">
        <v>61</v>
      </c>
      <c r="E67" s="10" t="s">
        <v>44</v>
      </c>
      <c r="F67" s="10" t="s">
        <v>4</v>
      </c>
      <c r="G67" s="10" t="s">
        <v>101</v>
      </c>
      <c r="H67" s="9" t="s">
        <v>264</v>
      </c>
      <c r="I67" s="9" t="s">
        <v>265</v>
      </c>
      <c r="J67" s="37" t="s">
        <v>113</v>
      </c>
      <c r="K67" s="38">
        <v>48</v>
      </c>
      <c r="L67" s="37" t="s">
        <v>329</v>
      </c>
      <c r="M67" s="37" t="s">
        <v>74</v>
      </c>
      <c r="N67" s="38" t="s">
        <v>272</v>
      </c>
      <c r="O67" s="40" t="s">
        <v>66</v>
      </c>
      <c r="P67" s="40" t="s">
        <v>347</v>
      </c>
      <c r="Q67" s="40" t="s">
        <v>302</v>
      </c>
      <c r="R67" s="59" t="s">
        <v>303</v>
      </c>
      <c r="S67" s="66" t="str">
        <f t="shared" si="0"/>
        <v xml:space="preserve">การปฏิบัติตามและ ใช้กฎหมายด้านดิจิทัล (Digital Governance) </v>
      </c>
      <c r="T67" s="66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67" s="66" t="str">
        <f t="shared" si="2"/>
        <v>การฝึกอบรมในรูปแบบออนไลน์ (e-Learning)</v>
      </c>
      <c r="V67" s="67" t="s">
        <v>272</v>
      </c>
      <c r="W67" s="66" t="str">
        <f t="shared" si="3"/>
        <v xml:space="preserve">ทักษะทางสังคมและอารมณ์ (Social and Emotional Skills) </v>
      </c>
      <c r="X67" s="66" t="s">
        <v>310</v>
      </c>
      <c r="Y67" s="66" t="s">
        <v>82</v>
      </c>
      <c r="Z67" s="67" t="s">
        <v>309</v>
      </c>
      <c r="AA67" s="9"/>
    </row>
    <row r="68" spans="1:27" ht="24.6">
      <c r="A68" s="33">
        <f>IF(ISBLANK(10),"",COUNTA($B$10:B68))</f>
        <v>59</v>
      </c>
      <c r="B68" s="51" t="s">
        <v>5</v>
      </c>
      <c r="C68" s="49" t="s">
        <v>255</v>
      </c>
      <c r="D68" s="10" t="s">
        <v>61</v>
      </c>
      <c r="E68" s="9" t="s">
        <v>256</v>
      </c>
      <c r="F68" s="10" t="s">
        <v>4</v>
      </c>
      <c r="G68" s="10" t="s">
        <v>99</v>
      </c>
      <c r="H68" s="9" t="s">
        <v>264</v>
      </c>
      <c r="I68" s="9" t="s">
        <v>265</v>
      </c>
      <c r="J68" s="37" t="s">
        <v>113</v>
      </c>
      <c r="K68" s="38">
        <v>33</v>
      </c>
      <c r="L68" s="37" t="s">
        <v>329</v>
      </c>
      <c r="M68" s="37" t="s">
        <v>74</v>
      </c>
      <c r="N68" s="38" t="s">
        <v>272</v>
      </c>
      <c r="O68" s="40" t="s">
        <v>66</v>
      </c>
      <c r="P68" s="40" t="s">
        <v>347</v>
      </c>
      <c r="Q68" s="40" t="s">
        <v>302</v>
      </c>
      <c r="R68" s="59" t="s">
        <v>303</v>
      </c>
      <c r="S68" s="66" t="str">
        <f t="shared" si="0"/>
        <v xml:space="preserve">การปฏิบัติตามและ ใช้กฎหมายด้านดิจิทัล (Digital Governance) </v>
      </c>
      <c r="T68" s="66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68" s="66" t="str">
        <f t="shared" si="2"/>
        <v>การฝึกอบรมในรูปแบบออนไลน์ (e-Learning)</v>
      </c>
      <c r="V68" s="67" t="s">
        <v>272</v>
      </c>
      <c r="W68" s="66" t="str">
        <f t="shared" si="3"/>
        <v xml:space="preserve">ทักษะทางสังคมและอารมณ์ (Social and Emotional Skills) </v>
      </c>
      <c r="X68" s="66" t="s">
        <v>310</v>
      </c>
      <c r="Y68" s="66" t="s">
        <v>302</v>
      </c>
      <c r="Z68" s="67" t="s">
        <v>309</v>
      </c>
      <c r="AA68" s="9"/>
    </row>
    <row r="69" spans="1:27" ht="24.6">
      <c r="A69" s="33">
        <f>IF(ISBLANK(10),"",COUNTA($B$10:B69))</f>
        <v>60</v>
      </c>
      <c r="B69" s="9" t="s">
        <v>5</v>
      </c>
      <c r="C69" s="49" t="s">
        <v>317</v>
      </c>
      <c r="D69" s="10" t="s">
        <v>61</v>
      </c>
      <c r="E69" s="9" t="s">
        <v>256</v>
      </c>
      <c r="F69" s="10" t="s">
        <v>4</v>
      </c>
      <c r="G69" s="10" t="s">
        <v>99</v>
      </c>
      <c r="H69" s="9" t="s">
        <v>264</v>
      </c>
      <c r="I69" s="9" t="s">
        <v>265</v>
      </c>
      <c r="J69" s="37" t="s">
        <v>115</v>
      </c>
      <c r="K69" s="38">
        <v>50</v>
      </c>
      <c r="L69" s="37" t="s">
        <v>329</v>
      </c>
      <c r="M69" s="37" t="s">
        <v>74</v>
      </c>
      <c r="N69" s="38" t="s">
        <v>272</v>
      </c>
      <c r="O69" s="40" t="s">
        <v>66</v>
      </c>
      <c r="P69" s="40" t="s">
        <v>347</v>
      </c>
      <c r="Q69" s="40" t="s">
        <v>302</v>
      </c>
      <c r="R69" s="59" t="s">
        <v>303</v>
      </c>
      <c r="S69" s="66"/>
      <c r="T69" s="66"/>
      <c r="U69" s="66"/>
      <c r="V69" s="66"/>
      <c r="W69" s="66"/>
      <c r="X69" s="66"/>
      <c r="Y69" s="66"/>
      <c r="Z69" s="66"/>
      <c r="AA69" s="9"/>
    </row>
    <row r="70" spans="1:27" ht="24.6">
      <c r="A70" s="33">
        <f>IF(ISBLANK(10),"",COUNTA($B$10:B70))</f>
        <v>61</v>
      </c>
      <c r="B70" s="51" t="s">
        <v>7</v>
      </c>
      <c r="C70" s="49" t="s">
        <v>217</v>
      </c>
      <c r="D70" s="10" t="s">
        <v>60</v>
      </c>
      <c r="E70" s="10" t="s">
        <v>15</v>
      </c>
      <c r="F70" s="10" t="s">
        <v>55</v>
      </c>
      <c r="G70" s="10" t="s">
        <v>4</v>
      </c>
      <c r="H70" s="9" t="s">
        <v>325</v>
      </c>
      <c r="I70" s="9" t="s">
        <v>320</v>
      </c>
      <c r="J70" s="37" t="s">
        <v>116</v>
      </c>
      <c r="K70" s="38">
        <v>0</v>
      </c>
      <c r="L70" s="37" t="s">
        <v>346</v>
      </c>
      <c r="M70" s="37" t="s">
        <v>74</v>
      </c>
      <c r="N70" s="38" t="s">
        <v>272</v>
      </c>
      <c r="O70" s="40" t="s">
        <v>66</v>
      </c>
      <c r="P70" s="40" t="s">
        <v>347</v>
      </c>
      <c r="Q70" s="40" t="s">
        <v>302</v>
      </c>
      <c r="R70" s="59" t="s">
        <v>303</v>
      </c>
      <c r="S70" s="66" t="str">
        <f>J70</f>
        <v xml:space="preserve">การพัฒนานวัตกรรม เพื่อการบริการ (Digital Service) </v>
      </c>
      <c r="T70" s="66" t="str">
        <f t="shared" ref="T70:U73" si="7">L70</f>
        <v>การเปลี่ยนผ่านองค์กรสู่ดิจิทัลด้วยกระบวนการคิดเชิงออกแบบ (Digital Transformation by Design Thinking)</v>
      </c>
      <c r="U70" s="66" t="str">
        <f t="shared" si="7"/>
        <v>การฝึกอบรมในรูปแบบออนไลน์ (e-Learning)</v>
      </c>
      <c r="V70" s="67" t="s">
        <v>272</v>
      </c>
      <c r="W70" s="66" t="str">
        <f>O70</f>
        <v xml:space="preserve">ทักษะทางสังคมและอารมณ์ (Social and Emotional Skills) </v>
      </c>
      <c r="X70" s="66" t="s">
        <v>310</v>
      </c>
      <c r="Y70" s="66" t="s">
        <v>302</v>
      </c>
      <c r="Z70" s="67" t="s">
        <v>309</v>
      </c>
      <c r="AA70" s="9"/>
    </row>
    <row r="71" spans="1:27" ht="24.6">
      <c r="A71" s="33">
        <f>IF(ISBLANK(10),"",COUNTA($B$10:B71))</f>
        <v>62</v>
      </c>
      <c r="B71" s="51" t="s">
        <v>5</v>
      </c>
      <c r="C71" s="49" t="s">
        <v>204</v>
      </c>
      <c r="D71" s="10" t="s">
        <v>60</v>
      </c>
      <c r="E71" s="10" t="s">
        <v>30</v>
      </c>
      <c r="F71" s="10" t="s">
        <v>58</v>
      </c>
      <c r="G71" s="10" t="s">
        <v>4</v>
      </c>
      <c r="H71" s="9" t="s">
        <v>325</v>
      </c>
      <c r="I71" s="49" t="s">
        <v>153</v>
      </c>
      <c r="J71" s="37" t="s">
        <v>113</v>
      </c>
      <c r="K71" s="38">
        <v>33</v>
      </c>
      <c r="L71" s="37" t="s">
        <v>329</v>
      </c>
      <c r="M71" s="37" t="s">
        <v>74</v>
      </c>
      <c r="N71" s="38" t="s">
        <v>272</v>
      </c>
      <c r="O71" s="40" t="s">
        <v>66</v>
      </c>
      <c r="P71" s="40" t="s">
        <v>347</v>
      </c>
      <c r="Q71" s="40" t="s">
        <v>302</v>
      </c>
      <c r="R71" s="59" t="s">
        <v>303</v>
      </c>
      <c r="S71" s="66" t="str">
        <f>J71</f>
        <v xml:space="preserve">การปฏิบัติตามและ ใช้กฎหมายด้านดิจิทัล (Digital Governance) </v>
      </c>
      <c r="T71" s="66" t="str">
        <f t="shared" si="7"/>
        <v>พระราชบัญญัติการบริหารงานและการให้บริการภาครัฐผ่านระบบดิจิทัล (Digital Government Act.)</v>
      </c>
      <c r="U71" s="66" t="str">
        <f t="shared" si="7"/>
        <v>การฝึกอบรมในรูปแบบออนไลน์ (e-Learning)</v>
      </c>
      <c r="V71" s="67" t="s">
        <v>272</v>
      </c>
      <c r="W71" s="66" t="str">
        <f>O71</f>
        <v xml:space="preserve">ทักษะทางสังคมและอารมณ์ (Social and Emotional Skills) </v>
      </c>
      <c r="X71" s="66" t="s">
        <v>310</v>
      </c>
      <c r="Y71" s="66" t="s">
        <v>302</v>
      </c>
      <c r="Z71" s="67" t="s">
        <v>309</v>
      </c>
      <c r="AA71" s="9"/>
    </row>
    <row r="72" spans="1:27" ht="24.6">
      <c r="A72" s="33">
        <f>IF(ISBLANK(10),"",COUNTA($B$10:B72))</f>
        <v>63</v>
      </c>
      <c r="B72" s="51" t="s">
        <v>5</v>
      </c>
      <c r="C72" s="49" t="s">
        <v>213</v>
      </c>
      <c r="D72" s="10" t="s">
        <v>61</v>
      </c>
      <c r="E72" s="10" t="s">
        <v>15</v>
      </c>
      <c r="F72" s="10" t="s">
        <v>4</v>
      </c>
      <c r="G72" s="10" t="s">
        <v>101</v>
      </c>
      <c r="H72" s="9" t="s">
        <v>325</v>
      </c>
      <c r="I72" s="49" t="s">
        <v>153</v>
      </c>
      <c r="J72" s="37" t="s">
        <v>113</v>
      </c>
      <c r="K72" s="38">
        <v>33</v>
      </c>
      <c r="L72" s="37" t="s">
        <v>343</v>
      </c>
      <c r="M72" s="37" t="s">
        <v>74</v>
      </c>
      <c r="N72" s="38" t="s">
        <v>272</v>
      </c>
      <c r="O72" s="40" t="s">
        <v>66</v>
      </c>
      <c r="P72" s="40" t="s">
        <v>347</v>
      </c>
      <c r="Q72" s="40" t="s">
        <v>302</v>
      </c>
      <c r="R72" s="59" t="s">
        <v>303</v>
      </c>
      <c r="S72" s="66" t="str">
        <f>J72</f>
        <v xml:space="preserve">การปฏิบัติตามและ ใช้กฎหมายด้านดิจิทัล (Digital Governance) </v>
      </c>
      <c r="T72" s="66" t="str">
        <f>L72</f>
        <v>การใช้ Microsoft Excel เพื่อการบริหารข้อมูล</v>
      </c>
      <c r="U72" s="66" t="str">
        <f>M72</f>
        <v>การฝึกอบรมในรูปแบบออนไลน์ (e-Learning)</v>
      </c>
      <c r="V72" s="67" t="s">
        <v>272</v>
      </c>
      <c r="W72" s="66" t="str">
        <f>O72</f>
        <v xml:space="preserve">ทักษะทางสังคมและอารมณ์ (Social and Emotional Skills) </v>
      </c>
      <c r="X72" s="66" t="s">
        <v>310</v>
      </c>
      <c r="Y72" s="66" t="s">
        <v>302</v>
      </c>
      <c r="Z72" s="67" t="s">
        <v>309</v>
      </c>
      <c r="AA72" s="9"/>
    </row>
    <row r="73" spans="1:27" ht="24.6">
      <c r="A73" s="33">
        <f>IF(ISBLANK(10),"",COUNTA($B$10:B73))</f>
        <v>64</v>
      </c>
      <c r="B73" s="51" t="s">
        <v>6</v>
      </c>
      <c r="C73" s="49" t="s">
        <v>242</v>
      </c>
      <c r="D73" s="10" t="s">
        <v>61</v>
      </c>
      <c r="E73" s="10" t="s">
        <v>15</v>
      </c>
      <c r="F73" s="10" t="s">
        <v>4</v>
      </c>
      <c r="G73" s="10" t="s">
        <v>101</v>
      </c>
      <c r="H73" s="9" t="s">
        <v>325</v>
      </c>
      <c r="I73" s="49" t="s">
        <v>153</v>
      </c>
      <c r="J73" s="37" t="s">
        <v>117</v>
      </c>
      <c r="K73" s="38">
        <v>77</v>
      </c>
      <c r="L73" s="37" t="s">
        <v>338</v>
      </c>
      <c r="M73" s="37" t="s">
        <v>74</v>
      </c>
      <c r="N73" s="38" t="s">
        <v>272</v>
      </c>
      <c r="O73" s="40" t="s">
        <v>66</v>
      </c>
      <c r="P73" s="40" t="s">
        <v>347</v>
      </c>
      <c r="Q73" s="40" t="s">
        <v>302</v>
      </c>
      <c r="R73" s="59" t="s">
        <v>303</v>
      </c>
      <c r="S73" s="66" t="str">
        <f>J73</f>
        <v xml:space="preserve">การใช้ประโยชน์และการใช้ข้อมูลร่วมกัน (Data Utilization and Sharing) </v>
      </c>
      <c r="T73" s="66" t="str">
        <f t="shared" si="7"/>
        <v>การใช้โปรแกรมดิจิทัลเพื่อการวิเคราะห์ข้อมูล</v>
      </c>
      <c r="U73" s="66" t="str">
        <f t="shared" si="7"/>
        <v>การฝึกอบรมในรูปแบบออนไลน์ (e-Learning)</v>
      </c>
      <c r="V73" s="67" t="s">
        <v>272</v>
      </c>
      <c r="W73" s="66" t="str">
        <f>O73</f>
        <v xml:space="preserve">ทักษะทางสังคมและอารมณ์ (Social and Emotional Skills) </v>
      </c>
      <c r="X73" s="66" t="s">
        <v>310</v>
      </c>
      <c r="Y73" s="66" t="s">
        <v>302</v>
      </c>
      <c r="Z73" s="67" t="s">
        <v>309</v>
      </c>
      <c r="AA73" s="9"/>
    </row>
    <row r="74" spans="1:27" ht="24.6">
      <c r="A74" s="33">
        <f>IF(ISBLANK(10),"",COUNTA($B$10:B74))</f>
        <v>65</v>
      </c>
      <c r="B74" s="51" t="s">
        <v>6</v>
      </c>
      <c r="C74" s="49" t="s">
        <v>324</v>
      </c>
      <c r="D74" s="10" t="s">
        <v>61</v>
      </c>
      <c r="E74" s="10" t="s">
        <v>30</v>
      </c>
      <c r="F74" s="10" t="s">
        <v>4</v>
      </c>
      <c r="G74" s="10" t="s">
        <v>99</v>
      </c>
      <c r="H74" s="9" t="s">
        <v>325</v>
      </c>
      <c r="I74" s="49" t="s">
        <v>153</v>
      </c>
      <c r="J74" s="37" t="s">
        <v>113</v>
      </c>
      <c r="K74" s="38">
        <v>0</v>
      </c>
      <c r="L74" s="37" t="s">
        <v>330</v>
      </c>
      <c r="M74" s="37" t="s">
        <v>74</v>
      </c>
      <c r="N74" s="38" t="s">
        <v>272</v>
      </c>
      <c r="O74" s="40" t="s">
        <v>66</v>
      </c>
      <c r="P74" s="40" t="s">
        <v>347</v>
      </c>
      <c r="Q74" s="40" t="s">
        <v>302</v>
      </c>
      <c r="R74" s="59" t="s">
        <v>303</v>
      </c>
      <c r="S74" s="66"/>
      <c r="T74" s="66"/>
      <c r="U74" s="66"/>
      <c r="V74" s="67"/>
      <c r="W74" s="66"/>
      <c r="X74" s="66"/>
      <c r="Y74" s="66"/>
      <c r="Z74" s="67"/>
      <c r="AA74" s="9"/>
    </row>
    <row r="75" spans="1:27" ht="24.6">
      <c r="A75" s="7" t="s">
        <v>88</v>
      </c>
      <c r="C75" s="49"/>
    </row>
    <row r="76" spans="1:27" ht="24.6">
      <c r="B76" s="14" t="s">
        <v>90</v>
      </c>
      <c r="C76" s="49"/>
    </row>
    <row r="77" spans="1:27" ht="24.6">
      <c r="B77" s="14" t="s">
        <v>109</v>
      </c>
      <c r="C77" s="49"/>
    </row>
    <row r="78" spans="1:27">
      <c r="B78" s="14"/>
      <c r="C78" s="14" t="s">
        <v>91</v>
      </c>
    </row>
    <row r="79" spans="1:27">
      <c r="B79" s="14"/>
      <c r="C79" s="14" t="s">
        <v>92</v>
      </c>
    </row>
    <row r="80" spans="1:27">
      <c r="C80" s="14" t="s">
        <v>93</v>
      </c>
    </row>
    <row r="81" spans="2:2">
      <c r="B81" s="14" t="s">
        <v>94</v>
      </c>
    </row>
  </sheetData>
  <mergeCells count="12">
    <mergeCell ref="F7:F9"/>
    <mergeCell ref="O8:R8"/>
    <mergeCell ref="S7:Z7"/>
    <mergeCell ref="S8:V8"/>
    <mergeCell ref="W8:Z8"/>
    <mergeCell ref="J8:N8"/>
    <mergeCell ref="J7:R7"/>
    <mergeCell ref="A7:A9"/>
    <mergeCell ref="B7:B9"/>
    <mergeCell ref="C7:C9"/>
    <mergeCell ref="E7:E9"/>
    <mergeCell ref="D7:D9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B36960FE-EBFE-469A-98B2-5634FD73F381}">
          <x14:formula1>
            <xm:f>list!$B$2:$B$48</xm:f>
          </x14:formula1>
          <xm:sqref>E70:E74 E10:E67</xm:sqref>
        </x14:dataValidation>
        <x14:dataValidation type="list" allowBlank="1" showInputMessage="1" showErrorMessage="1" xr:uid="{631365FE-D3E0-44BE-BAA3-99E3E7531AF7}">
          <x14:formula1>
            <xm:f>list!$F$2:$F$9</xm:f>
          </x14:formula1>
          <xm:sqref>S70:S74 S10:S68 J10:J74</xm:sqref>
        </x14:dataValidation>
        <x14:dataValidation type="list" allowBlank="1" showInputMessage="1" showErrorMessage="1" xr:uid="{E4E71805-4964-4DCB-B970-BA4DFDFEB9E2}">
          <x14:formula1>
            <xm:f>list!$G$2:$G$6</xm:f>
          </x14:formula1>
          <xm:sqref>W70:W74 W10:W68 O10:O74</xm:sqref>
        </x14:dataValidation>
        <x14:dataValidation type="list" allowBlank="1" showInputMessage="1" showErrorMessage="1" xr:uid="{CC154AC1-613A-45A2-BFA5-885DF726A8B4}">
          <x14:formula1>
            <xm:f>list!$I$2:$I$30</xm:f>
          </x14:formula1>
          <xm:sqref>L70:L74 L10:L68</xm:sqref>
        </x14:dataValidation>
        <x14:dataValidation type="list" allowBlank="1" showInputMessage="1" showErrorMessage="1" xr:uid="{1924AA02-0999-46DD-8580-C8AB038E0C08}">
          <x14:formula1>
            <xm:f>list!$H$2:$H$17</xm:f>
          </x14:formula1>
          <xm:sqref>U70:U74 Y70:Y74 U10:U68 Y10:Y68 Q10:Q74 M10:M74</xm:sqref>
        </x14:dataValidation>
        <x14:dataValidation type="list" allowBlank="1" showInputMessage="1" showErrorMessage="1" xr:uid="{E1E7B8E2-DE23-4B79-869C-00AA76429098}">
          <x14:formula1>
            <xm:f>list!$E$2:$E$10</xm:f>
          </x14:formula1>
          <xm:sqref>F10:F74</xm:sqref>
        </x14:dataValidation>
        <x14:dataValidation type="list" allowBlank="1" showInputMessage="1" showErrorMessage="1" xr:uid="{22720993-CE3D-4891-BDE9-C8990711E164}">
          <x14:formula1>
            <xm:f>list!$C$2:$C$4</xm:f>
          </x14:formula1>
          <xm:sqref>D10:D74</xm:sqref>
        </x14:dataValidation>
        <x14:dataValidation type="list" allowBlank="1" showInputMessage="1" showErrorMessage="1" xr:uid="{29E68FE4-3FEA-4A45-9426-31E4502A25FD}">
          <x14:formula1>
            <xm:f>list!$D$2:$D$8</xm:f>
          </x14:formula1>
          <xm:sqref>G10:G74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FC29F-8716-4C1D-BDCC-B6CA9787754C}">
  <dimension ref="A1:I136"/>
  <sheetViews>
    <sheetView workbookViewId="0">
      <selection activeCell="I9" sqref="I9"/>
    </sheetView>
  </sheetViews>
  <sheetFormatPr defaultRowHeight="24.6"/>
  <cols>
    <col min="1" max="1" width="40.5" customWidth="1"/>
    <col min="2" max="2" width="18" bestFit="1" customWidth="1"/>
    <col min="4" max="4" width="19.3984375" customWidth="1"/>
  </cols>
  <sheetData>
    <row r="1" spans="1:9">
      <c r="A1" s="43"/>
      <c r="I1" t="s">
        <v>7</v>
      </c>
    </row>
    <row r="2" spans="1:9">
      <c r="A2" s="43" t="s">
        <v>134</v>
      </c>
      <c r="B2" s="48" t="str">
        <f>RIGHT(A2,MIN(LEN(SUBSTITUTE(A2,$I$1:$I$3,""))))</f>
        <v>นางถิรมน จุลานุกะ</v>
      </c>
      <c r="C2" t="str">
        <f>_xlfn.IFS(LEFT(A2,7)="เด็กชาย","เด็กชาย",LEFT(A2,8)="เด็กหญิง","เด็กหญิง",LEFT(A2,3)="นาย","นาย",LEFT(A2,6)="นางสาว","นางสาว",LEFT(A2,3)="นาง","นาง")</f>
        <v>นาง</v>
      </c>
      <c r="D2" t="str">
        <f>_xlfn.IFS(C2="เด็กชาย",MID(A2,FIND(C2,A2)+7,50),C2="เด็กหญิง",MID(A2,FIND(C2,A2)+8,50),C2="นาย",MID(A2,FIND(C2,A2)+3,50),C2="นางสาว",MID(A2,FIND(C2,A2)+6,50),C2="นาง",MID(A2,FIND(C2,A2)+3,50))</f>
        <v>ถิรมน จุลานุกะ</v>
      </c>
      <c r="I2" t="s">
        <v>6</v>
      </c>
    </row>
    <row r="3" spans="1:9">
      <c r="A3" s="44" t="s">
        <v>135</v>
      </c>
      <c r="B3" t="str">
        <f>SUBSTITUTE(A3,C3," ")</f>
        <v xml:space="preserve"> โสธิญา ตาแม่ก๋ง</v>
      </c>
      <c r="C3" t="str">
        <f t="shared" ref="C3:C66" si="0">_xlfn.IFS(LEFT(A3,7)="เด็กชาย","เด็กชาย",LEFT(A3,8)="เด็กหญิง","เด็กหญิง",LEFT(A3,3)="นาย","นาย",LEFT(A3,6)="นางสาว","นางสาว",LEFT(A3,3)="นาง","นาง")</f>
        <v>นางสาว</v>
      </c>
      <c r="D3" t="str">
        <f t="shared" ref="D3:D66" si="1">_xlfn.IFS(C3="เด็กชาย",MID(A3,FIND(C3,A3)+7,50),C3="เด็กหญิง",MID(A3,FIND(C3,A3)+8,50),C3="นาย",MID(A3,FIND(C3,A3)+3,50),C3="นางสาว",MID(A3,FIND(C3,A3)+6,50),C3="นาง",MID(A3,FIND(C3,A3)+3,50))</f>
        <v>โสธิญา ตาแม่ก๋ง</v>
      </c>
      <c r="I3" t="s">
        <v>5</v>
      </c>
    </row>
    <row r="4" spans="1:9">
      <c r="A4" s="44" t="s">
        <v>135</v>
      </c>
      <c r="C4" t="str">
        <f t="shared" si="0"/>
        <v>นางสาว</v>
      </c>
      <c r="D4" t="str">
        <f t="shared" si="1"/>
        <v>โสธิญา ตาแม่ก๋ง</v>
      </c>
    </row>
    <row r="5" spans="1:9">
      <c r="A5" s="44" t="s">
        <v>138</v>
      </c>
      <c r="C5" t="str">
        <f t="shared" si="0"/>
        <v>นางสาว</v>
      </c>
      <c r="D5" t="str">
        <f t="shared" si="1"/>
        <v>ออยนารี แก้วสาย</v>
      </c>
    </row>
    <row r="6" spans="1:9">
      <c r="A6" s="44" t="s">
        <v>138</v>
      </c>
      <c r="C6" t="str">
        <f t="shared" si="0"/>
        <v>นางสาว</v>
      </c>
      <c r="D6" t="str">
        <f t="shared" si="1"/>
        <v>ออยนารี แก้วสาย</v>
      </c>
    </row>
    <row r="7" spans="1:9">
      <c r="A7" s="44" t="s">
        <v>136</v>
      </c>
      <c r="C7" t="str">
        <f t="shared" si="0"/>
        <v>นาย</v>
      </c>
      <c r="D7" t="str">
        <f t="shared" si="1"/>
        <v>เจษฎา พึ่งธรรมวงศ์</v>
      </c>
    </row>
    <row r="8" spans="1:9">
      <c r="A8" s="44" t="s">
        <v>136</v>
      </c>
      <c r="C8" t="str">
        <f t="shared" si="0"/>
        <v>นาย</v>
      </c>
      <c r="D8" t="str">
        <f t="shared" si="1"/>
        <v>เจษฎา พึ่งธรรมวงศ์</v>
      </c>
    </row>
    <row r="9" spans="1:9">
      <c r="A9" s="45" t="s">
        <v>137</v>
      </c>
      <c r="C9" t="str">
        <f t="shared" si="0"/>
        <v>นางสาว</v>
      </c>
      <c r="D9" t="str">
        <f t="shared" si="1"/>
        <v>พรกมล เจริญบุญ</v>
      </c>
    </row>
    <row r="10" spans="1:9">
      <c r="A10" s="45" t="s">
        <v>137</v>
      </c>
      <c r="C10" t="str">
        <f t="shared" si="0"/>
        <v>นางสาว</v>
      </c>
      <c r="D10" t="str">
        <f t="shared" si="1"/>
        <v>พรกมล เจริญบุญ</v>
      </c>
    </row>
    <row r="11" spans="1:9">
      <c r="A11" s="45" t="s">
        <v>139</v>
      </c>
      <c r="C11" t="str">
        <f t="shared" si="0"/>
        <v>นาย</v>
      </c>
      <c r="D11" t="str">
        <f t="shared" si="1"/>
        <v>โชคประเสริฐ พู่แสงทองชัย</v>
      </c>
    </row>
    <row r="12" spans="1:9">
      <c r="A12" s="45" t="s">
        <v>139</v>
      </c>
      <c r="C12" t="str">
        <f t="shared" si="0"/>
        <v>นาย</v>
      </c>
      <c r="D12" t="str">
        <f t="shared" si="1"/>
        <v>โชคประเสริฐ พู่แสงทองชัย</v>
      </c>
    </row>
    <row r="13" spans="1:9">
      <c r="A13" s="45" t="s">
        <v>140</v>
      </c>
      <c r="C13" t="str">
        <f t="shared" si="0"/>
        <v>นางสาว</v>
      </c>
      <c r="D13" t="str">
        <f t="shared" si="1"/>
        <v>ปิยะฎา จีนเมือง</v>
      </c>
    </row>
    <row r="14" spans="1:9">
      <c r="A14" s="45" t="s">
        <v>140</v>
      </c>
      <c r="C14" t="str">
        <f t="shared" si="0"/>
        <v>นางสาว</v>
      </c>
      <c r="D14" t="str">
        <f t="shared" si="1"/>
        <v>ปิยะฎา จีนเมือง</v>
      </c>
    </row>
    <row r="15" spans="1:9">
      <c r="A15" s="45" t="s">
        <v>141</v>
      </c>
      <c r="C15" t="str">
        <f t="shared" si="0"/>
        <v>นางสาว</v>
      </c>
      <c r="D15" t="str">
        <f t="shared" si="1"/>
        <v>ธีรนุช อินทรประชา</v>
      </c>
    </row>
    <row r="16" spans="1:9">
      <c r="A16" s="45" t="s">
        <v>141</v>
      </c>
      <c r="C16" t="str">
        <f t="shared" si="0"/>
        <v>นางสาว</v>
      </c>
      <c r="D16" t="str">
        <f t="shared" si="1"/>
        <v>ธีรนุช อินทรประชา</v>
      </c>
    </row>
    <row r="17" spans="1:4">
      <c r="A17" s="45" t="s">
        <v>142</v>
      </c>
      <c r="C17" t="str">
        <f t="shared" si="0"/>
        <v>นางสาว</v>
      </c>
      <c r="D17" t="str">
        <f t="shared" si="1"/>
        <v>ดรุณี คำรอด</v>
      </c>
    </row>
    <row r="18" spans="1:4">
      <c r="A18" s="45" t="s">
        <v>142</v>
      </c>
      <c r="C18" t="str">
        <f t="shared" si="0"/>
        <v>นางสาว</v>
      </c>
      <c r="D18" t="str">
        <f t="shared" si="1"/>
        <v>ดรุณี คำรอด</v>
      </c>
    </row>
    <row r="19" spans="1:4">
      <c r="A19" s="45" t="s">
        <v>143</v>
      </c>
      <c r="C19" t="str">
        <f t="shared" si="0"/>
        <v>นางสาว</v>
      </c>
      <c r="D19" t="str">
        <f t="shared" si="1"/>
        <v>กฤษฎาพร ชลนาถอัครกุล</v>
      </c>
    </row>
    <row r="20" spans="1:4">
      <c r="A20" s="45" t="s">
        <v>143</v>
      </c>
      <c r="C20" t="str">
        <f t="shared" si="0"/>
        <v>นางสาว</v>
      </c>
      <c r="D20" t="str">
        <f t="shared" si="1"/>
        <v>กฤษฎาพร ชลนาถอัครกุล</v>
      </c>
    </row>
    <row r="21" spans="1:4">
      <c r="A21" s="45" t="s">
        <v>144</v>
      </c>
      <c r="C21" t="str">
        <f t="shared" si="0"/>
        <v>นางสาว</v>
      </c>
      <c r="D21" t="str">
        <f t="shared" si="1"/>
        <v>วันทนี สุขเขียว</v>
      </c>
    </row>
    <row r="22" spans="1:4">
      <c r="A22" s="45" t="s">
        <v>144</v>
      </c>
      <c r="C22" t="str">
        <f t="shared" si="0"/>
        <v>นางสาว</v>
      </c>
      <c r="D22" t="str">
        <f t="shared" si="1"/>
        <v>วันทนี สุขเขียว</v>
      </c>
    </row>
    <row r="23" spans="1:4">
      <c r="A23" s="45" t="s">
        <v>145</v>
      </c>
      <c r="C23" t="str">
        <f t="shared" si="0"/>
        <v>นางสาว</v>
      </c>
      <c r="D23" t="str">
        <f t="shared" si="1"/>
        <v>อัศชิสา เบ็งจันทึก</v>
      </c>
    </row>
    <row r="24" spans="1:4">
      <c r="A24" s="45" t="s">
        <v>145</v>
      </c>
      <c r="C24" t="str">
        <f t="shared" si="0"/>
        <v>นางสาว</v>
      </c>
      <c r="D24" t="str">
        <f t="shared" si="1"/>
        <v>อัศชิสา เบ็งจันทึก</v>
      </c>
    </row>
    <row r="25" spans="1:4">
      <c r="A25" s="45" t="s">
        <v>146</v>
      </c>
      <c r="C25" t="str">
        <f t="shared" si="0"/>
        <v>นางสาว</v>
      </c>
      <c r="D25" t="str">
        <f t="shared" si="1"/>
        <v>ชติญา บัวหลวง</v>
      </c>
    </row>
    <row r="26" spans="1:4">
      <c r="A26" s="45" t="s">
        <v>146</v>
      </c>
      <c r="C26" t="str">
        <f t="shared" si="0"/>
        <v>นางสาว</v>
      </c>
      <c r="D26" t="str">
        <f t="shared" si="1"/>
        <v>ชติญา บัวหลวง</v>
      </c>
    </row>
    <row r="27" spans="1:4">
      <c r="A27" s="45" t="s">
        <v>147</v>
      </c>
      <c r="C27" t="str">
        <f t="shared" si="0"/>
        <v>นาง</v>
      </c>
      <c r="D27" t="str">
        <f t="shared" si="1"/>
        <v>พนิดา วงษ์ทน</v>
      </c>
    </row>
    <row r="28" spans="1:4">
      <c r="A28" s="45" t="s">
        <v>147</v>
      </c>
      <c r="C28" t="str">
        <f t="shared" si="0"/>
        <v>นาง</v>
      </c>
      <c r="D28" t="str">
        <f t="shared" si="1"/>
        <v>พนิดา วงษ์ทน</v>
      </c>
    </row>
    <row r="29" spans="1:4">
      <c r="A29" s="45" t="s">
        <v>148</v>
      </c>
      <c r="C29" t="str">
        <f t="shared" si="0"/>
        <v>นาย</v>
      </c>
      <c r="D29" t="str">
        <f t="shared" si="1"/>
        <v>ฐาณิชกรณ์ พรานเจริญ</v>
      </c>
    </row>
    <row r="30" spans="1:4">
      <c r="A30" s="45" t="s">
        <v>148</v>
      </c>
      <c r="C30" t="str">
        <f t="shared" si="0"/>
        <v>นาย</v>
      </c>
      <c r="D30" t="str">
        <f t="shared" si="1"/>
        <v>ฐาณิชกรณ์ พรานเจริญ</v>
      </c>
    </row>
    <row r="31" spans="1:4">
      <c r="A31" s="45" t="s">
        <v>149</v>
      </c>
      <c r="C31" t="str">
        <f t="shared" si="0"/>
        <v>นางสาว</v>
      </c>
      <c r="D31" t="str">
        <f t="shared" si="1"/>
        <v>อนงนุช สาครินทร์</v>
      </c>
    </row>
    <row r="32" spans="1:4">
      <c r="A32" s="45" t="s">
        <v>149</v>
      </c>
      <c r="C32" t="str">
        <f t="shared" si="0"/>
        <v>นางสาว</v>
      </c>
      <c r="D32" t="str">
        <f t="shared" si="1"/>
        <v>อนงนุช สาครินทร์</v>
      </c>
    </row>
    <row r="33" spans="1:4">
      <c r="A33" s="45" t="s">
        <v>150</v>
      </c>
      <c r="C33" t="str">
        <f t="shared" si="0"/>
        <v>นาง</v>
      </c>
      <c r="D33" t="str">
        <f t="shared" si="1"/>
        <v>วาริน พงษ์รื่น</v>
      </c>
    </row>
    <row r="34" spans="1:4">
      <c r="A34" s="45" t="s">
        <v>150</v>
      </c>
      <c r="C34" t="str">
        <f t="shared" si="0"/>
        <v>นาง</v>
      </c>
      <c r="D34" t="str">
        <f t="shared" si="1"/>
        <v>วาริน พงษ์รื่น</v>
      </c>
    </row>
    <row r="35" spans="1:4">
      <c r="A35" s="45" t="s">
        <v>151</v>
      </c>
      <c r="C35" t="str">
        <f t="shared" si="0"/>
        <v>นางสาว</v>
      </c>
      <c r="D35" t="str">
        <f t="shared" si="1"/>
        <v>นัฐจนันท์ พันศรี</v>
      </c>
    </row>
    <row r="36" spans="1:4">
      <c r="A36" s="45" t="s">
        <v>151</v>
      </c>
      <c r="C36" t="str">
        <f t="shared" si="0"/>
        <v>นางสาว</v>
      </c>
      <c r="D36" t="str">
        <f t="shared" si="1"/>
        <v>นัฐจนันท์ พันศรี</v>
      </c>
    </row>
    <row r="37" spans="1:4">
      <c r="A37" s="46" t="s">
        <v>152</v>
      </c>
      <c r="C37" t="e">
        <f t="shared" si="0"/>
        <v>#N/A</v>
      </c>
      <c r="D37" t="e">
        <f t="shared" si="1"/>
        <v>#N/A</v>
      </c>
    </row>
    <row r="38" spans="1:4">
      <c r="A38" s="46" t="s">
        <v>152</v>
      </c>
      <c r="C38" t="e">
        <f t="shared" si="0"/>
        <v>#N/A</v>
      </c>
      <c r="D38" t="e">
        <f t="shared" si="1"/>
        <v>#N/A</v>
      </c>
    </row>
    <row r="39" spans="1:4">
      <c r="A39" s="45" t="s">
        <v>153</v>
      </c>
      <c r="C39" t="str">
        <f t="shared" si="0"/>
        <v>นาง</v>
      </c>
      <c r="D39" t="str">
        <f t="shared" si="1"/>
        <v>จิดาภา หนูเกตุ</v>
      </c>
    </row>
    <row r="40" spans="1:4">
      <c r="A40" s="45" t="s">
        <v>153</v>
      </c>
      <c r="C40" t="str">
        <f t="shared" si="0"/>
        <v>นาง</v>
      </c>
      <c r="D40" t="str">
        <f t="shared" si="1"/>
        <v>จิดาภา หนูเกตุ</v>
      </c>
    </row>
    <row r="41" spans="1:4">
      <c r="A41" s="45" t="s">
        <v>154</v>
      </c>
      <c r="C41" t="str">
        <f t="shared" si="0"/>
        <v>นางสาว</v>
      </c>
      <c r="D41" t="str">
        <f t="shared" si="1"/>
        <v>ปริญา สรเสนา</v>
      </c>
    </row>
    <row r="42" spans="1:4">
      <c r="A42" s="45" t="s">
        <v>154</v>
      </c>
      <c r="C42" t="str">
        <f t="shared" si="0"/>
        <v>นางสาว</v>
      </c>
      <c r="D42" t="str">
        <f t="shared" si="1"/>
        <v>ปริญา สรเสนา</v>
      </c>
    </row>
    <row r="43" spans="1:4">
      <c r="A43" s="45" t="s">
        <v>155</v>
      </c>
      <c r="C43" t="str">
        <f t="shared" si="0"/>
        <v>นางสาว</v>
      </c>
      <c r="D43" t="str">
        <f t="shared" si="1"/>
        <v>ณัฐสุวรรณ บัวงาม</v>
      </c>
    </row>
    <row r="44" spans="1:4">
      <c r="A44" s="45" t="s">
        <v>155</v>
      </c>
      <c r="C44" t="str">
        <f t="shared" si="0"/>
        <v>นางสาว</v>
      </c>
      <c r="D44" t="str">
        <f t="shared" si="1"/>
        <v>ณัฐสุวรรณ บัวงาม</v>
      </c>
    </row>
    <row r="45" spans="1:4">
      <c r="A45" s="45" t="s">
        <v>156</v>
      </c>
      <c r="C45" t="str">
        <f t="shared" si="0"/>
        <v>นางสาว</v>
      </c>
      <c r="D45" t="str">
        <f t="shared" si="1"/>
        <v>ปาณิสรา จันทร์นาค</v>
      </c>
    </row>
    <row r="46" spans="1:4">
      <c r="A46" s="45" t="s">
        <v>156</v>
      </c>
      <c r="C46" t="str">
        <f t="shared" si="0"/>
        <v>นางสาว</v>
      </c>
      <c r="D46" t="str">
        <f t="shared" si="1"/>
        <v>ปาณิสรา จันทร์นาค</v>
      </c>
    </row>
    <row r="47" spans="1:4">
      <c r="A47" s="45" t="s">
        <v>157</v>
      </c>
      <c r="C47" t="str">
        <f t="shared" si="0"/>
        <v>นาย</v>
      </c>
      <c r="D47" t="str">
        <f t="shared" si="1"/>
        <v>ภัวรัญชน์ แปะทอง</v>
      </c>
    </row>
    <row r="48" spans="1:4">
      <c r="A48" s="45" t="s">
        <v>157</v>
      </c>
      <c r="C48" t="str">
        <f t="shared" si="0"/>
        <v>นาย</v>
      </c>
      <c r="D48" t="str">
        <f t="shared" si="1"/>
        <v>ภัวรัญชน์ แปะทอง</v>
      </c>
    </row>
    <row r="49" spans="1:4">
      <c r="A49" s="45" t="s">
        <v>158</v>
      </c>
      <c r="C49" t="str">
        <f t="shared" si="0"/>
        <v>นาย</v>
      </c>
      <c r="D49" t="str">
        <f t="shared" si="1"/>
        <v>วิฑูรย์ ศิริทรัพย์พกิจ</v>
      </c>
    </row>
    <row r="50" spans="1:4">
      <c r="A50" s="45" t="s">
        <v>158</v>
      </c>
      <c r="C50" t="str">
        <f t="shared" si="0"/>
        <v>นาย</v>
      </c>
      <c r="D50" t="str">
        <f t="shared" si="1"/>
        <v>วิฑูรย์ ศิริทรัพย์พกิจ</v>
      </c>
    </row>
    <row r="51" spans="1:4">
      <c r="A51" s="45" t="s">
        <v>159</v>
      </c>
      <c r="C51" t="str">
        <f t="shared" si="0"/>
        <v>นางสาว</v>
      </c>
      <c r="D51" t="str">
        <f t="shared" si="1"/>
        <v>ลาวรรณ แก้วเอี่ยม</v>
      </c>
    </row>
    <row r="52" spans="1:4">
      <c r="A52" s="45" t="s">
        <v>159</v>
      </c>
      <c r="C52" t="str">
        <f t="shared" si="0"/>
        <v>นางสาว</v>
      </c>
      <c r="D52" t="str">
        <f t="shared" si="1"/>
        <v>ลาวรรณ แก้วเอี่ยม</v>
      </c>
    </row>
    <row r="53" spans="1:4">
      <c r="A53" s="45" t="s">
        <v>160</v>
      </c>
      <c r="C53" t="str">
        <f t="shared" si="0"/>
        <v>นางสาว</v>
      </c>
      <c r="D53" t="str">
        <f t="shared" si="1"/>
        <v>มนัสยา น้อยเงิน</v>
      </c>
    </row>
    <row r="54" spans="1:4">
      <c r="A54" s="45" t="s">
        <v>160</v>
      </c>
      <c r="C54" t="str">
        <f t="shared" si="0"/>
        <v>นางสาว</v>
      </c>
      <c r="D54" t="str">
        <f t="shared" si="1"/>
        <v>มนัสยา น้อยเงิน</v>
      </c>
    </row>
    <row r="55" spans="1:4">
      <c r="A55" s="45" t="s">
        <v>161</v>
      </c>
      <c r="C55" t="str">
        <f t="shared" si="0"/>
        <v>นาย</v>
      </c>
      <c r="D55" t="str">
        <f t="shared" si="1"/>
        <v>วิทยา มากสิน</v>
      </c>
    </row>
    <row r="56" spans="1:4">
      <c r="A56" s="45" t="s">
        <v>161</v>
      </c>
      <c r="C56" t="str">
        <f t="shared" si="0"/>
        <v>นาย</v>
      </c>
      <c r="D56" t="str">
        <f t="shared" si="1"/>
        <v>วิทยา มากสิน</v>
      </c>
    </row>
    <row r="57" spans="1:4">
      <c r="A57" s="45" t="s">
        <v>162</v>
      </c>
      <c r="C57" t="str">
        <f t="shared" si="0"/>
        <v>นาย</v>
      </c>
      <c r="D57" t="str">
        <f t="shared" si="1"/>
        <v>วิทยา ใจหลัก</v>
      </c>
    </row>
    <row r="58" spans="1:4">
      <c r="A58" s="45" t="s">
        <v>162</v>
      </c>
      <c r="C58" t="str">
        <f t="shared" si="0"/>
        <v>นาย</v>
      </c>
      <c r="D58" t="str">
        <f t="shared" si="1"/>
        <v>วิทยา ใจหลัก</v>
      </c>
    </row>
    <row r="59" spans="1:4">
      <c r="A59" s="45" t="s">
        <v>163</v>
      </c>
      <c r="C59" t="str">
        <f t="shared" si="0"/>
        <v>นาย</v>
      </c>
      <c r="D59" t="str">
        <f t="shared" si="1"/>
        <v>สำราญ จันทร์หนู</v>
      </c>
    </row>
    <row r="60" spans="1:4">
      <c r="A60" s="45" t="s">
        <v>163</v>
      </c>
      <c r="C60" t="str">
        <f t="shared" si="0"/>
        <v>นาย</v>
      </c>
      <c r="D60" t="str">
        <f t="shared" si="1"/>
        <v>สำราญ จันทร์หนู</v>
      </c>
    </row>
    <row r="61" spans="1:4">
      <c r="A61" s="45" t="s">
        <v>164</v>
      </c>
      <c r="C61" t="str">
        <f t="shared" si="0"/>
        <v>นาง</v>
      </c>
      <c r="D61" t="str">
        <f t="shared" si="1"/>
        <v>สุธิดา สินสุริยะ</v>
      </c>
    </row>
    <row r="62" spans="1:4">
      <c r="A62" s="45" t="s">
        <v>164</v>
      </c>
      <c r="C62" t="str">
        <f t="shared" si="0"/>
        <v>นาง</v>
      </c>
      <c r="D62" t="str">
        <f t="shared" si="1"/>
        <v>สุธิดา สินสุริยะ</v>
      </c>
    </row>
    <row r="63" spans="1:4">
      <c r="A63" s="45" t="s">
        <v>165</v>
      </c>
      <c r="C63" t="str">
        <f t="shared" si="0"/>
        <v>นาง</v>
      </c>
      <c r="D63" t="str">
        <f t="shared" si="1"/>
        <v>ลินดาวรรณ  ทะสะระ</v>
      </c>
    </row>
    <row r="64" spans="1:4">
      <c r="A64" s="45" t="s">
        <v>165</v>
      </c>
      <c r="C64" t="str">
        <f t="shared" si="0"/>
        <v>นาง</v>
      </c>
      <c r="D64" t="str">
        <f t="shared" si="1"/>
        <v>ลินดาวรรณ  ทะสะระ</v>
      </c>
    </row>
    <row r="65" spans="1:4">
      <c r="A65" s="45" t="s">
        <v>166</v>
      </c>
      <c r="C65" t="str">
        <f t="shared" si="0"/>
        <v>นาย</v>
      </c>
      <c r="D65" t="str">
        <f t="shared" si="1"/>
        <v>ชัยวัฒน์ วิริยะวิทยานนท์</v>
      </c>
    </row>
    <row r="66" spans="1:4">
      <c r="A66" s="45" t="s">
        <v>166</v>
      </c>
      <c r="C66" t="str">
        <f t="shared" si="0"/>
        <v>นาย</v>
      </c>
      <c r="D66" t="str">
        <f t="shared" si="1"/>
        <v>ชัยวัฒน์ วิริยะวิทยานนท์</v>
      </c>
    </row>
    <row r="67" spans="1:4">
      <c r="A67" s="45" t="s">
        <v>167</v>
      </c>
      <c r="C67" t="str">
        <f t="shared" ref="C67:C130" si="2">_xlfn.IFS(LEFT(A67,7)="เด็กชาย","เด็กชาย",LEFT(A67,8)="เด็กหญิง","เด็กหญิง",LEFT(A67,3)="นาย","นาย",LEFT(A67,6)="นางสาว","นางสาว",LEFT(A67,3)="นาง","นาง")</f>
        <v>นาง</v>
      </c>
      <c r="D67" t="str">
        <f t="shared" ref="D67:D130" si="3">_xlfn.IFS(C67="เด็กชาย",MID(A67,FIND(C67,A67)+7,50),C67="เด็กหญิง",MID(A67,FIND(C67,A67)+8,50),C67="นาย",MID(A67,FIND(C67,A67)+3,50),C67="นางสาว",MID(A67,FIND(C67,A67)+6,50),C67="นาง",MID(A67,FIND(C67,A67)+3,50))</f>
        <v>มณีนุช จิตรหลัง</v>
      </c>
    </row>
    <row r="68" spans="1:4">
      <c r="A68" s="45" t="s">
        <v>167</v>
      </c>
      <c r="C68" t="str">
        <f t="shared" si="2"/>
        <v>นาง</v>
      </c>
      <c r="D68" t="str">
        <f t="shared" si="3"/>
        <v>มณีนุช จิตรหลัง</v>
      </c>
    </row>
    <row r="69" spans="1:4">
      <c r="A69" s="45" t="s">
        <v>168</v>
      </c>
      <c r="C69" t="str">
        <f t="shared" si="2"/>
        <v>นาย</v>
      </c>
      <c r="D69" t="str">
        <f t="shared" si="3"/>
        <v>เอกณรงค์ กล่อมจิตต์</v>
      </c>
    </row>
    <row r="70" spans="1:4">
      <c r="A70" s="45" t="s">
        <v>168</v>
      </c>
      <c r="C70" t="str">
        <f t="shared" si="2"/>
        <v>นาย</v>
      </c>
      <c r="D70" t="str">
        <f t="shared" si="3"/>
        <v>เอกณรงค์ กล่อมจิตต์</v>
      </c>
    </row>
    <row r="71" spans="1:4">
      <c r="A71" s="45" t="s">
        <v>169</v>
      </c>
      <c r="C71" t="str">
        <f t="shared" si="2"/>
        <v>นาย</v>
      </c>
      <c r="D71" t="str">
        <f t="shared" si="3"/>
        <v>ศักดิ์สิทธ์ จริยาเลิศศักดิ์</v>
      </c>
    </row>
    <row r="72" spans="1:4">
      <c r="A72" s="45" t="s">
        <v>169</v>
      </c>
      <c r="C72" t="str">
        <f t="shared" si="2"/>
        <v>นาย</v>
      </c>
      <c r="D72" t="str">
        <f t="shared" si="3"/>
        <v>ศักดิ์สิทธ์ จริยาเลิศศักดิ์</v>
      </c>
    </row>
    <row r="73" spans="1:4">
      <c r="A73" s="45" t="s">
        <v>170</v>
      </c>
      <c r="C73" t="str">
        <f t="shared" si="2"/>
        <v>นางสาว</v>
      </c>
      <c r="D73" t="str">
        <f t="shared" si="3"/>
        <v>มณฑนา วาสนาสุริยพงศ์</v>
      </c>
    </row>
    <row r="74" spans="1:4">
      <c r="A74" s="45" t="s">
        <v>170</v>
      </c>
      <c r="C74" t="str">
        <f t="shared" si="2"/>
        <v>นางสาว</v>
      </c>
      <c r="D74" t="str">
        <f t="shared" si="3"/>
        <v>มณฑนา วาสนาสุริยพงศ์</v>
      </c>
    </row>
    <row r="75" spans="1:4">
      <c r="A75" s="45" t="s">
        <v>171</v>
      </c>
      <c r="C75" t="str">
        <f t="shared" si="2"/>
        <v>นางสาว</v>
      </c>
      <c r="D75" t="str">
        <f t="shared" si="3"/>
        <v>วิลาสินี ยิ้มแย้ม</v>
      </c>
    </row>
    <row r="76" spans="1:4">
      <c r="A76" s="45" t="s">
        <v>171</v>
      </c>
      <c r="C76" t="str">
        <f t="shared" si="2"/>
        <v>นางสาว</v>
      </c>
      <c r="D76" t="str">
        <f t="shared" si="3"/>
        <v>วิลาสินี ยิ้มแย้ม</v>
      </c>
    </row>
    <row r="77" spans="1:4">
      <c r="A77" s="45" t="s">
        <v>172</v>
      </c>
      <c r="C77" t="str">
        <f t="shared" si="2"/>
        <v>นางสาว</v>
      </c>
      <c r="D77" t="str">
        <f t="shared" si="3"/>
        <v>วารี ไหวดี</v>
      </c>
    </row>
    <row r="78" spans="1:4">
      <c r="A78" s="45" t="s">
        <v>172</v>
      </c>
      <c r="C78" t="str">
        <f t="shared" si="2"/>
        <v>นางสาว</v>
      </c>
      <c r="D78" t="str">
        <f t="shared" si="3"/>
        <v>วารี ไหวดี</v>
      </c>
    </row>
    <row r="79" spans="1:4">
      <c r="A79" s="45" t="s">
        <v>173</v>
      </c>
      <c r="C79" t="str">
        <f t="shared" si="2"/>
        <v>นาย</v>
      </c>
      <c r="D79" t="str">
        <f t="shared" si="3"/>
        <v>วีระพงษ์ วิเศษภัย</v>
      </c>
    </row>
    <row r="80" spans="1:4">
      <c r="A80" s="45" t="s">
        <v>173</v>
      </c>
      <c r="C80" t="str">
        <f t="shared" si="2"/>
        <v>นาย</v>
      </c>
      <c r="D80" t="str">
        <f t="shared" si="3"/>
        <v>วีระพงษ์ วิเศษภัย</v>
      </c>
    </row>
    <row r="81" spans="1:4">
      <c r="A81" s="45" t="s">
        <v>174</v>
      </c>
      <c r="C81" t="str">
        <f t="shared" si="2"/>
        <v>นางสาว</v>
      </c>
      <c r="D81" t="str">
        <f t="shared" si="3"/>
        <v>พักชิรา โคตรจันทร์</v>
      </c>
    </row>
    <row r="82" spans="1:4">
      <c r="A82" s="45" t="s">
        <v>174</v>
      </c>
      <c r="C82" t="str">
        <f t="shared" si="2"/>
        <v>นางสาว</v>
      </c>
      <c r="D82" t="str">
        <f t="shared" si="3"/>
        <v>พักชิรา โคตรจันทร์</v>
      </c>
    </row>
    <row r="83" spans="1:4">
      <c r="A83" s="45" t="s">
        <v>175</v>
      </c>
      <c r="C83" t="str">
        <f t="shared" si="2"/>
        <v>นาย</v>
      </c>
      <c r="D83" t="str">
        <f t="shared" si="3"/>
        <v>พีรภัทร ธานีรัตน์</v>
      </c>
    </row>
    <row r="84" spans="1:4">
      <c r="A84" s="45" t="s">
        <v>175</v>
      </c>
      <c r="C84" t="str">
        <f t="shared" si="2"/>
        <v>นาย</v>
      </c>
      <c r="D84" t="str">
        <f t="shared" si="3"/>
        <v>พีรภัทร ธานีรัตน์</v>
      </c>
    </row>
    <row r="85" spans="1:4">
      <c r="A85" s="45" t="s">
        <v>176</v>
      </c>
      <c r="C85" t="str">
        <f t="shared" si="2"/>
        <v>นาย</v>
      </c>
      <c r="D85" t="str">
        <f t="shared" si="3"/>
        <v>พงศ์เทพ บุญสุข</v>
      </c>
    </row>
    <row r="86" spans="1:4">
      <c r="A86" s="45" t="s">
        <v>176</v>
      </c>
      <c r="C86" t="str">
        <f t="shared" si="2"/>
        <v>นาย</v>
      </c>
      <c r="D86" t="str">
        <f t="shared" si="3"/>
        <v>พงศ์เทพ บุญสุข</v>
      </c>
    </row>
    <row r="87" spans="1:4">
      <c r="A87" s="45" t="s">
        <v>177</v>
      </c>
      <c r="C87" t="str">
        <f t="shared" si="2"/>
        <v>นาย</v>
      </c>
      <c r="D87" t="str">
        <f t="shared" si="3"/>
        <v>กิตติ พิมลพันธุ์</v>
      </c>
    </row>
    <row r="88" spans="1:4">
      <c r="A88" s="45" t="s">
        <v>177</v>
      </c>
      <c r="C88" t="str">
        <f t="shared" si="2"/>
        <v>นาย</v>
      </c>
      <c r="D88" t="str">
        <f t="shared" si="3"/>
        <v>กิตติ พิมลพันธุ์</v>
      </c>
    </row>
    <row r="89" spans="1:4">
      <c r="A89" s="45" t="s">
        <v>178</v>
      </c>
      <c r="C89" t="str">
        <f t="shared" si="2"/>
        <v>นางสาว</v>
      </c>
      <c r="D89" t="str">
        <f t="shared" si="3"/>
        <v>ศุภลักษณ์ สมผัด</v>
      </c>
    </row>
    <row r="90" spans="1:4">
      <c r="A90" s="45" t="s">
        <v>178</v>
      </c>
      <c r="C90" t="str">
        <f t="shared" si="2"/>
        <v>นางสาว</v>
      </c>
      <c r="D90" t="str">
        <f t="shared" si="3"/>
        <v>ศุภลักษณ์ สมผัด</v>
      </c>
    </row>
    <row r="91" spans="1:4">
      <c r="A91" s="45" t="s">
        <v>179</v>
      </c>
      <c r="C91" t="str">
        <f t="shared" si="2"/>
        <v>นาย</v>
      </c>
      <c r="D91" t="str">
        <f t="shared" si="3"/>
        <v>เรวัติ สุจริต</v>
      </c>
    </row>
    <row r="92" spans="1:4">
      <c r="A92" s="45" t="s">
        <v>179</v>
      </c>
      <c r="C92" t="str">
        <f t="shared" si="2"/>
        <v>นาย</v>
      </c>
      <c r="D92" t="str">
        <f t="shared" si="3"/>
        <v>เรวัติ สุจริต</v>
      </c>
    </row>
    <row r="93" spans="1:4">
      <c r="A93" s="45" t="s">
        <v>180</v>
      </c>
      <c r="C93" t="str">
        <f t="shared" si="2"/>
        <v>นางสาว</v>
      </c>
      <c r="D93" t="str">
        <f t="shared" si="3"/>
        <v>อุทาษิณ มีโชคสม</v>
      </c>
    </row>
    <row r="94" spans="1:4">
      <c r="A94" s="45" t="s">
        <v>180</v>
      </c>
      <c r="C94" t="str">
        <f t="shared" si="2"/>
        <v>นางสาว</v>
      </c>
      <c r="D94" t="str">
        <f t="shared" si="3"/>
        <v>อุทาษิณ มีโชคสม</v>
      </c>
    </row>
    <row r="95" spans="1:4">
      <c r="A95" s="45" t="s">
        <v>181</v>
      </c>
      <c r="C95" t="str">
        <f t="shared" si="2"/>
        <v>นางสาว</v>
      </c>
      <c r="D95" t="str">
        <f t="shared" si="3"/>
        <v>พรรณทิพทย์ อภิภูริภิรมย์สุข</v>
      </c>
    </row>
    <row r="96" spans="1:4">
      <c r="A96" s="45" t="s">
        <v>181</v>
      </c>
      <c r="C96" t="str">
        <f t="shared" si="2"/>
        <v>นางสาว</v>
      </c>
      <c r="D96" t="str">
        <f t="shared" si="3"/>
        <v>พรรณทิพทย์ อภิภูริภิรมย์สุข</v>
      </c>
    </row>
    <row r="97" spans="1:4">
      <c r="A97" s="45" t="s">
        <v>182</v>
      </c>
      <c r="C97" t="str">
        <f t="shared" si="2"/>
        <v>นาย</v>
      </c>
      <c r="D97" t="str">
        <f t="shared" si="3"/>
        <v>นิรุตน์ โอสถานนท์</v>
      </c>
    </row>
    <row r="98" spans="1:4">
      <c r="A98" s="45" t="s">
        <v>182</v>
      </c>
      <c r="C98" t="str">
        <f t="shared" si="2"/>
        <v>นาย</v>
      </c>
      <c r="D98" t="str">
        <f t="shared" si="3"/>
        <v>นิรุตน์ โอสถานนท์</v>
      </c>
    </row>
    <row r="99" spans="1:4">
      <c r="A99" s="45" t="s">
        <v>183</v>
      </c>
      <c r="C99" t="str">
        <f t="shared" si="2"/>
        <v>นาย</v>
      </c>
      <c r="D99" t="str">
        <f t="shared" si="3"/>
        <v>บัญชา อินเดิม</v>
      </c>
    </row>
    <row r="100" spans="1:4">
      <c r="A100" s="45" t="s">
        <v>183</v>
      </c>
      <c r="C100" t="str">
        <f t="shared" si="2"/>
        <v>นาย</v>
      </c>
      <c r="D100" t="str">
        <f t="shared" si="3"/>
        <v>บัญชา อินเดิม</v>
      </c>
    </row>
    <row r="101" spans="1:4">
      <c r="A101" s="47" t="s">
        <v>184</v>
      </c>
      <c r="C101" t="str">
        <f t="shared" si="2"/>
        <v>นาย</v>
      </c>
      <c r="D101" t="str">
        <f t="shared" si="3"/>
        <v>ศิริรัตน์  ศรีบัว</v>
      </c>
    </row>
    <row r="102" spans="1:4">
      <c r="A102" s="47" t="s">
        <v>184</v>
      </c>
      <c r="C102" t="str">
        <f t="shared" si="2"/>
        <v>นาย</v>
      </c>
      <c r="D102" t="str">
        <f t="shared" si="3"/>
        <v>ศิริรัตน์  ศรีบัว</v>
      </c>
    </row>
    <row r="103" spans="1:4">
      <c r="A103" s="45" t="s">
        <v>185</v>
      </c>
      <c r="C103" t="str">
        <f t="shared" si="2"/>
        <v>นาย</v>
      </c>
      <c r="D103" t="str">
        <f t="shared" si="3"/>
        <v>จิระพงษ์ ยุบลศรี</v>
      </c>
    </row>
    <row r="104" spans="1:4">
      <c r="A104" s="45" t="s">
        <v>185</v>
      </c>
      <c r="C104" t="str">
        <f t="shared" si="2"/>
        <v>นาย</v>
      </c>
      <c r="D104" t="str">
        <f t="shared" si="3"/>
        <v>จิระพงษ์ ยุบลศรี</v>
      </c>
    </row>
    <row r="105" spans="1:4">
      <c r="A105" s="45" t="s">
        <v>186</v>
      </c>
      <c r="C105" t="str">
        <f t="shared" si="2"/>
        <v>นางสาว</v>
      </c>
      <c r="D105" t="str">
        <f t="shared" si="3"/>
        <v>ปนัดดา สาลี</v>
      </c>
    </row>
    <row r="106" spans="1:4">
      <c r="A106" s="45" t="s">
        <v>186</v>
      </c>
      <c r="C106" t="str">
        <f t="shared" si="2"/>
        <v>นางสาว</v>
      </c>
      <c r="D106" t="str">
        <f t="shared" si="3"/>
        <v>ปนัดดา สาลี</v>
      </c>
    </row>
    <row r="107" spans="1:4">
      <c r="A107" s="45" t="s">
        <v>187</v>
      </c>
      <c r="C107" t="str">
        <f t="shared" si="2"/>
        <v>นางสาว</v>
      </c>
      <c r="D107" t="str">
        <f t="shared" si="3"/>
        <v>ณัฐพัชร์ คงคาหลวง</v>
      </c>
    </row>
    <row r="108" spans="1:4">
      <c r="A108" s="45" t="s">
        <v>187</v>
      </c>
      <c r="C108" t="str">
        <f t="shared" si="2"/>
        <v>นางสาว</v>
      </c>
      <c r="D108" t="str">
        <f t="shared" si="3"/>
        <v>ณัฐพัชร์ คงคาหลวง</v>
      </c>
    </row>
    <row r="109" spans="1:4">
      <c r="A109" s="45" t="s">
        <v>188</v>
      </c>
      <c r="C109" t="str">
        <f t="shared" si="2"/>
        <v>นาย</v>
      </c>
      <c r="D109" t="str">
        <f t="shared" si="3"/>
        <v>ธงชัย สาลี</v>
      </c>
    </row>
    <row r="110" spans="1:4">
      <c r="A110" s="45" t="s">
        <v>188</v>
      </c>
      <c r="C110" t="str">
        <f t="shared" si="2"/>
        <v>นาย</v>
      </c>
      <c r="D110" t="str">
        <f t="shared" si="3"/>
        <v>ธงชัย สาลี</v>
      </c>
    </row>
    <row r="111" spans="1:4">
      <c r="A111" s="45" t="s">
        <v>189</v>
      </c>
      <c r="C111" t="str">
        <f t="shared" si="2"/>
        <v>นางสาว</v>
      </c>
      <c r="D111" t="str">
        <f t="shared" si="3"/>
        <v>สุทัตตา บุญบาง</v>
      </c>
    </row>
    <row r="112" spans="1:4">
      <c r="A112" s="45" t="s">
        <v>189</v>
      </c>
      <c r="C112" t="str">
        <f t="shared" si="2"/>
        <v>นางสาว</v>
      </c>
      <c r="D112" t="str">
        <f t="shared" si="3"/>
        <v>สุทัตตา บุญบาง</v>
      </c>
    </row>
    <row r="113" spans="1:4">
      <c r="A113" s="45" t="s">
        <v>190</v>
      </c>
      <c r="C113" t="str">
        <f t="shared" si="2"/>
        <v>นางสาว</v>
      </c>
      <c r="D113" t="str">
        <f t="shared" si="3"/>
        <v>สลิลรัตน์ ชูโชติ</v>
      </c>
    </row>
    <row r="114" spans="1:4">
      <c r="A114" s="45" t="s">
        <v>190</v>
      </c>
      <c r="C114" t="str">
        <f t="shared" si="2"/>
        <v>นางสาว</v>
      </c>
      <c r="D114" t="str">
        <f t="shared" si="3"/>
        <v>สลิลรัตน์ ชูโชติ</v>
      </c>
    </row>
    <row r="115" spans="1:4">
      <c r="A115" s="45" t="s">
        <v>191</v>
      </c>
      <c r="C115" t="str">
        <f t="shared" si="2"/>
        <v>นาย</v>
      </c>
      <c r="D115" t="str">
        <f t="shared" si="3"/>
        <v>วิทวัส ธีระวิกสิต</v>
      </c>
    </row>
    <row r="116" spans="1:4">
      <c r="A116" s="45" t="s">
        <v>191</v>
      </c>
      <c r="C116" t="str">
        <f t="shared" si="2"/>
        <v>นาย</v>
      </c>
      <c r="D116" t="str">
        <f t="shared" si="3"/>
        <v>วิทวัส ธีระวิกสิต</v>
      </c>
    </row>
    <row r="117" spans="1:4">
      <c r="A117" s="45" t="s">
        <v>192</v>
      </c>
      <c r="C117" t="str">
        <f t="shared" si="2"/>
        <v>นาย</v>
      </c>
      <c r="D117" t="str">
        <f t="shared" si="3"/>
        <v>ณัฐพร ไชโย</v>
      </c>
    </row>
    <row r="118" spans="1:4">
      <c r="A118" s="45" t="s">
        <v>192</v>
      </c>
      <c r="C118" t="str">
        <f t="shared" si="2"/>
        <v>นาย</v>
      </c>
      <c r="D118" t="str">
        <f t="shared" si="3"/>
        <v>ณัฐพร ไชโย</v>
      </c>
    </row>
    <row r="119" spans="1:4">
      <c r="A119" s="45" t="s">
        <v>193</v>
      </c>
      <c r="C119" t="str">
        <f t="shared" si="2"/>
        <v>นาย</v>
      </c>
      <c r="D119" t="str">
        <f t="shared" si="3"/>
        <v>ธีรบูลย์ คงชื่นจิตร์</v>
      </c>
    </row>
    <row r="120" spans="1:4">
      <c r="A120" s="45" t="s">
        <v>193</v>
      </c>
      <c r="C120" t="str">
        <f t="shared" si="2"/>
        <v>นาย</v>
      </c>
      <c r="D120" t="str">
        <f t="shared" si="3"/>
        <v>ธีรบูลย์ คงชื่นจิตร์</v>
      </c>
    </row>
    <row r="121" spans="1:4">
      <c r="A121" s="45" t="s">
        <v>194</v>
      </c>
      <c r="C121" t="str">
        <f t="shared" si="2"/>
        <v>นาย</v>
      </c>
      <c r="D121" t="str">
        <f t="shared" si="3"/>
        <v>ทนงศักดิ์ พึ่งจะแย้ม</v>
      </c>
    </row>
    <row r="122" spans="1:4">
      <c r="A122" s="45" t="s">
        <v>194</v>
      </c>
      <c r="C122" t="str">
        <f t="shared" si="2"/>
        <v>นาย</v>
      </c>
      <c r="D122" t="str">
        <f t="shared" si="3"/>
        <v>ทนงศักดิ์ พึ่งจะแย้ม</v>
      </c>
    </row>
    <row r="123" spans="1:4">
      <c r="A123" s="45" t="s">
        <v>195</v>
      </c>
      <c r="C123" t="str">
        <f t="shared" si="2"/>
        <v>นาย</v>
      </c>
      <c r="D123" t="str">
        <f t="shared" si="3"/>
        <v>กิตติพรรณ จินดามัง</v>
      </c>
    </row>
    <row r="124" spans="1:4">
      <c r="A124" s="45" t="s">
        <v>195</v>
      </c>
      <c r="C124" t="str">
        <f t="shared" si="2"/>
        <v>นาย</v>
      </c>
      <c r="D124" t="str">
        <f t="shared" si="3"/>
        <v>กิตติพรรณ จินดามัง</v>
      </c>
    </row>
    <row r="125" spans="1:4">
      <c r="A125" s="45" t="s">
        <v>196</v>
      </c>
      <c r="C125" t="str">
        <f t="shared" si="2"/>
        <v>นาย</v>
      </c>
      <c r="D125" t="str">
        <f t="shared" si="3"/>
        <v>เอก นกแสง</v>
      </c>
    </row>
    <row r="126" spans="1:4">
      <c r="A126" s="45" t="s">
        <v>196</v>
      </c>
      <c r="C126" t="str">
        <f t="shared" si="2"/>
        <v>นาย</v>
      </c>
      <c r="D126" t="str">
        <f t="shared" si="3"/>
        <v>เอก นกแสง</v>
      </c>
    </row>
    <row r="127" spans="1:4">
      <c r="A127" s="45" t="s">
        <v>197</v>
      </c>
      <c r="C127" t="str">
        <f t="shared" si="2"/>
        <v>นาย</v>
      </c>
      <c r="D127" t="str">
        <f t="shared" si="3"/>
        <v>ฉัตรชัย นวลปลอด</v>
      </c>
    </row>
    <row r="128" spans="1:4">
      <c r="A128" s="45" t="s">
        <v>197</v>
      </c>
      <c r="C128" t="str">
        <f t="shared" si="2"/>
        <v>นาย</v>
      </c>
      <c r="D128" t="str">
        <f t="shared" si="3"/>
        <v>ฉัตรชัย นวลปลอด</v>
      </c>
    </row>
    <row r="129" spans="1:4">
      <c r="A129" s="45" t="s">
        <v>198</v>
      </c>
      <c r="C129" t="str">
        <f t="shared" si="2"/>
        <v>นางสาว</v>
      </c>
      <c r="D129" t="str">
        <f t="shared" si="3"/>
        <v>จิราภรณ์ เกตุบูรณะ</v>
      </c>
    </row>
    <row r="130" spans="1:4">
      <c r="A130" s="45" t="s">
        <v>198</v>
      </c>
      <c r="C130" t="str">
        <f t="shared" si="2"/>
        <v>นางสาว</v>
      </c>
      <c r="D130" t="str">
        <f t="shared" si="3"/>
        <v>จิราภรณ์ เกตุบูรณะ</v>
      </c>
    </row>
    <row r="131" spans="1:4">
      <c r="A131" s="45" t="s">
        <v>199</v>
      </c>
      <c r="C131" t="str">
        <f t="shared" ref="C131:C136" si="4">_xlfn.IFS(LEFT(A131,7)="เด็กชาย","เด็กชาย",LEFT(A131,8)="เด็กหญิง","เด็กหญิง",LEFT(A131,3)="นาย","นาย",LEFT(A131,6)="นางสาว","นางสาว",LEFT(A131,3)="นาง","นาง")</f>
        <v>นาย</v>
      </c>
      <c r="D131" t="str">
        <f t="shared" ref="D131:D136" si="5">_xlfn.IFS(C131="เด็กชาย",MID(A131,FIND(C131,A131)+7,50),C131="เด็กหญิง",MID(A131,FIND(C131,A131)+8,50),C131="นาย",MID(A131,FIND(C131,A131)+3,50),C131="นางสาว",MID(A131,FIND(C131,A131)+6,50),C131="นาง",MID(A131,FIND(C131,A131)+3,50))</f>
        <v>ศุภกาญจน์ สายทอง</v>
      </c>
    </row>
    <row r="132" spans="1:4">
      <c r="A132" s="45" t="s">
        <v>199</v>
      </c>
      <c r="C132" t="str">
        <f t="shared" si="4"/>
        <v>นาย</v>
      </c>
      <c r="D132" t="str">
        <f t="shared" si="5"/>
        <v>ศุภกาญจน์ สายทอง</v>
      </c>
    </row>
    <row r="133" spans="1:4">
      <c r="A133" s="45" t="s">
        <v>200</v>
      </c>
      <c r="C133" t="str">
        <f t="shared" si="4"/>
        <v>นาย</v>
      </c>
      <c r="D133" t="str">
        <f t="shared" si="5"/>
        <v>ณัฐวุฒิ จิรสถิตย์เวฬุ</v>
      </c>
    </row>
    <row r="134" spans="1:4">
      <c r="A134" s="45" t="s">
        <v>200</v>
      </c>
      <c r="C134" t="str">
        <f t="shared" si="4"/>
        <v>นาย</v>
      </c>
      <c r="D134" t="str">
        <f t="shared" si="5"/>
        <v>ณัฐวุฒิ จิรสถิตย์เวฬุ</v>
      </c>
    </row>
    <row r="135" spans="1:4">
      <c r="A135" s="45" t="s">
        <v>201</v>
      </c>
      <c r="C135" t="str">
        <f t="shared" si="4"/>
        <v>นาย</v>
      </c>
      <c r="D135" t="str">
        <f t="shared" si="5"/>
        <v>พีรณัฐ เพชรวาณิชกุล</v>
      </c>
    </row>
    <row r="136" spans="1:4">
      <c r="A136" s="45" t="s">
        <v>201</v>
      </c>
      <c r="C136" t="str">
        <f t="shared" si="4"/>
        <v>นาย</v>
      </c>
      <c r="D136" t="str">
        <f t="shared" si="5"/>
        <v>พีรณัฐ เพชรวาณิชกุล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E939D-0AC6-4479-8B1A-7A860FCD4168}">
  <dimension ref="A1:I48"/>
  <sheetViews>
    <sheetView topLeftCell="G1" zoomScale="110" zoomScaleNormal="110" workbookViewId="0">
      <selection activeCell="F41" sqref="F41"/>
    </sheetView>
  </sheetViews>
  <sheetFormatPr defaultColWidth="8.69921875" defaultRowHeight="18.600000000000001"/>
  <cols>
    <col min="1" max="1" width="6.69921875" style="16" bestFit="1" customWidth="1"/>
    <col min="2" max="2" width="20.59765625" style="16" bestFit="1" customWidth="1"/>
    <col min="3" max="3" width="11.3984375" style="16" bestFit="1" customWidth="1"/>
    <col min="4" max="4" width="9.69921875" style="16" bestFit="1" customWidth="1"/>
    <col min="5" max="5" width="10.3984375" style="16" bestFit="1" customWidth="1"/>
    <col min="6" max="6" width="42.19921875" style="16" bestFit="1" customWidth="1"/>
    <col min="7" max="7" width="35.09765625" style="16" bestFit="1" customWidth="1"/>
    <col min="8" max="8" width="28" style="16" bestFit="1" customWidth="1"/>
    <col min="9" max="9" width="82.796875" style="16" bestFit="1" customWidth="1"/>
    <col min="10" max="16384" width="8.69921875" style="16"/>
  </cols>
  <sheetData>
    <row r="1" spans="1:9" s="15" customFormat="1">
      <c r="A1" s="15" t="s">
        <v>2</v>
      </c>
      <c r="B1" s="15" t="s">
        <v>3</v>
      </c>
      <c r="C1" s="15" t="s">
        <v>59</v>
      </c>
      <c r="D1" s="15" t="s">
        <v>96</v>
      </c>
      <c r="E1" s="15" t="s">
        <v>51</v>
      </c>
      <c r="F1" s="15" t="s">
        <v>64</v>
      </c>
      <c r="G1" s="15" t="s">
        <v>121</v>
      </c>
      <c r="H1" s="15" t="s">
        <v>87</v>
      </c>
      <c r="I1" s="15" t="s">
        <v>110</v>
      </c>
    </row>
    <row r="2" spans="1:9">
      <c r="A2" s="16" t="s">
        <v>4</v>
      </c>
      <c r="B2" s="16" t="s">
        <v>4</v>
      </c>
      <c r="C2" s="16" t="s">
        <v>4</v>
      </c>
      <c r="D2" s="16" t="s">
        <v>4</v>
      </c>
      <c r="E2" s="16" t="s">
        <v>4</v>
      </c>
      <c r="F2" s="16" t="s">
        <v>4</v>
      </c>
      <c r="G2" s="16" t="s">
        <v>4</v>
      </c>
      <c r="H2" s="16" t="s">
        <v>4</v>
      </c>
      <c r="I2" s="16" t="s">
        <v>273</v>
      </c>
    </row>
    <row r="3" spans="1:9">
      <c r="A3" s="16" t="s">
        <v>5</v>
      </c>
      <c r="B3" s="16" t="s">
        <v>9</v>
      </c>
      <c r="C3" s="16" t="s">
        <v>60</v>
      </c>
      <c r="D3" s="16" t="s">
        <v>99</v>
      </c>
      <c r="E3" s="16" t="s">
        <v>52</v>
      </c>
      <c r="F3" s="16" t="s">
        <v>112</v>
      </c>
      <c r="G3" s="16" t="s">
        <v>65</v>
      </c>
      <c r="H3" s="16" t="s">
        <v>73</v>
      </c>
      <c r="I3" s="16" t="s">
        <v>274</v>
      </c>
    </row>
    <row r="4" spans="1:9">
      <c r="A4" s="16" t="s">
        <v>6</v>
      </c>
      <c r="B4" s="16" t="s">
        <v>10</v>
      </c>
      <c r="C4" s="16" t="s">
        <v>61</v>
      </c>
      <c r="D4" s="16" t="s">
        <v>100</v>
      </c>
      <c r="E4" s="16" t="s">
        <v>53</v>
      </c>
      <c r="F4" s="16" t="s">
        <v>113</v>
      </c>
      <c r="G4" s="16" t="s">
        <v>66</v>
      </c>
      <c r="H4" s="16" t="s">
        <v>74</v>
      </c>
      <c r="I4" s="16" t="s">
        <v>275</v>
      </c>
    </row>
    <row r="5" spans="1:9">
      <c r="A5" s="16" t="s">
        <v>7</v>
      </c>
      <c r="B5" s="16" t="s">
        <v>11</v>
      </c>
      <c r="D5" s="16" t="s">
        <v>101</v>
      </c>
      <c r="E5" s="16" t="s">
        <v>54</v>
      </c>
      <c r="F5" s="16" t="s">
        <v>114</v>
      </c>
      <c r="G5" s="16" t="s">
        <v>67</v>
      </c>
      <c r="H5" s="16" t="s">
        <v>75</v>
      </c>
      <c r="I5" s="16" t="s">
        <v>276</v>
      </c>
    </row>
    <row r="6" spans="1:9">
      <c r="A6" s="16" t="s">
        <v>8</v>
      </c>
      <c r="B6" s="16" t="s">
        <v>12</v>
      </c>
      <c r="D6" s="16" t="s">
        <v>102</v>
      </c>
      <c r="E6" s="16" t="s">
        <v>55</v>
      </c>
      <c r="F6" s="16" t="s">
        <v>115</v>
      </c>
      <c r="G6" s="16" t="s">
        <v>68</v>
      </c>
      <c r="H6" s="16" t="s">
        <v>76</v>
      </c>
      <c r="I6" s="16" t="s">
        <v>277</v>
      </c>
    </row>
    <row r="7" spans="1:9">
      <c r="B7" s="16" t="s">
        <v>13</v>
      </c>
      <c r="D7" s="16" t="s">
        <v>103</v>
      </c>
      <c r="E7" s="16" t="s">
        <v>56</v>
      </c>
      <c r="F7" s="16" t="s">
        <v>116</v>
      </c>
      <c r="H7" s="16" t="s">
        <v>77</v>
      </c>
      <c r="I7" s="16" t="s">
        <v>278</v>
      </c>
    </row>
    <row r="8" spans="1:9">
      <c r="B8" s="16" t="s">
        <v>14</v>
      </c>
      <c r="D8" s="16" t="s">
        <v>104</v>
      </c>
      <c r="E8" s="16" t="s">
        <v>57</v>
      </c>
      <c r="F8" s="16" t="s">
        <v>117</v>
      </c>
      <c r="H8" s="16" t="s">
        <v>78</v>
      </c>
      <c r="I8" s="16" t="s">
        <v>279</v>
      </c>
    </row>
    <row r="9" spans="1:9">
      <c r="B9" s="16" t="s">
        <v>15</v>
      </c>
      <c r="E9" s="16" t="s">
        <v>58</v>
      </c>
      <c r="F9" s="16" t="s">
        <v>118</v>
      </c>
      <c r="H9" s="16" t="s">
        <v>79</v>
      </c>
      <c r="I9" s="16" t="s">
        <v>280</v>
      </c>
    </row>
    <row r="10" spans="1:9">
      <c r="B10" s="16" t="s">
        <v>16</v>
      </c>
      <c r="H10" s="16" t="s">
        <v>80</v>
      </c>
      <c r="I10" s="16" t="s">
        <v>281</v>
      </c>
    </row>
    <row r="11" spans="1:9">
      <c r="B11" s="16" t="s">
        <v>17</v>
      </c>
      <c r="H11" s="16" t="s">
        <v>81</v>
      </c>
      <c r="I11" s="16" t="s">
        <v>282</v>
      </c>
    </row>
    <row r="12" spans="1:9">
      <c r="B12" s="16" t="s">
        <v>18</v>
      </c>
      <c r="H12" s="16" t="s">
        <v>82</v>
      </c>
      <c r="I12" s="16" t="s">
        <v>283</v>
      </c>
    </row>
    <row r="13" spans="1:9">
      <c r="B13" s="16" t="s">
        <v>19</v>
      </c>
      <c r="H13" s="16" t="s">
        <v>83</v>
      </c>
      <c r="I13" s="16" t="s">
        <v>284</v>
      </c>
    </row>
    <row r="14" spans="1:9">
      <c r="B14" s="16" t="s">
        <v>20</v>
      </c>
      <c r="H14" s="16" t="s">
        <v>84</v>
      </c>
      <c r="I14" s="16" t="s">
        <v>285</v>
      </c>
    </row>
    <row r="15" spans="1:9">
      <c r="B15" s="16" t="s">
        <v>21</v>
      </c>
      <c r="H15" s="16" t="s">
        <v>85</v>
      </c>
      <c r="I15" s="16" t="s">
        <v>286</v>
      </c>
    </row>
    <row r="16" spans="1:9">
      <c r="B16" s="16" t="s">
        <v>22</v>
      </c>
      <c r="H16" s="16" t="s">
        <v>302</v>
      </c>
      <c r="I16" s="16" t="s">
        <v>287</v>
      </c>
    </row>
    <row r="17" spans="2:9">
      <c r="B17" s="16" t="s">
        <v>23</v>
      </c>
      <c r="H17" s="16" t="s">
        <v>86</v>
      </c>
      <c r="I17" s="16" t="s">
        <v>288</v>
      </c>
    </row>
    <row r="18" spans="2:9">
      <c r="B18" s="16" t="s">
        <v>24</v>
      </c>
      <c r="I18" s="16" t="s">
        <v>289</v>
      </c>
    </row>
    <row r="19" spans="2:9">
      <c r="B19" s="16" t="s">
        <v>25</v>
      </c>
      <c r="I19" s="16" t="s">
        <v>290</v>
      </c>
    </row>
    <row r="20" spans="2:9">
      <c r="B20" s="16" t="s">
        <v>26</v>
      </c>
      <c r="I20" s="16" t="s">
        <v>291</v>
      </c>
    </row>
    <row r="21" spans="2:9">
      <c r="B21" s="16" t="s">
        <v>44</v>
      </c>
      <c r="I21" s="16" t="s">
        <v>292</v>
      </c>
    </row>
    <row r="22" spans="2:9">
      <c r="B22" s="16" t="s">
        <v>129</v>
      </c>
      <c r="I22" s="16" t="s">
        <v>293</v>
      </c>
    </row>
    <row r="23" spans="2:9">
      <c r="B23" s="16" t="s">
        <v>27</v>
      </c>
      <c r="I23" s="16" t="s">
        <v>294</v>
      </c>
    </row>
    <row r="24" spans="2:9">
      <c r="B24" s="16" t="s">
        <v>28</v>
      </c>
      <c r="I24" s="16" t="s">
        <v>295</v>
      </c>
    </row>
    <row r="25" spans="2:9">
      <c r="B25" s="16" t="s">
        <v>29</v>
      </c>
      <c r="I25" s="16" t="s">
        <v>296</v>
      </c>
    </row>
    <row r="26" spans="2:9">
      <c r="B26" s="16" t="s">
        <v>30</v>
      </c>
      <c r="I26" s="16" t="s">
        <v>297</v>
      </c>
    </row>
    <row r="27" spans="2:9">
      <c r="B27" s="16" t="s">
        <v>31</v>
      </c>
      <c r="I27" s="16" t="s">
        <v>298</v>
      </c>
    </row>
    <row r="28" spans="2:9">
      <c r="B28" s="16" t="s">
        <v>32</v>
      </c>
      <c r="I28" s="16" t="s">
        <v>299</v>
      </c>
    </row>
    <row r="29" spans="2:9">
      <c r="B29" s="16" t="s">
        <v>33</v>
      </c>
      <c r="I29" s="16" t="s">
        <v>300</v>
      </c>
    </row>
    <row r="30" spans="2:9">
      <c r="B30" s="16" t="s">
        <v>34</v>
      </c>
      <c r="I30" s="16" t="s">
        <v>301</v>
      </c>
    </row>
    <row r="31" spans="2:9">
      <c r="B31" s="16" t="s">
        <v>35</v>
      </c>
    </row>
    <row r="32" spans="2:9">
      <c r="B32" s="16" t="s">
        <v>36</v>
      </c>
    </row>
    <row r="33" spans="2:2">
      <c r="B33" s="16" t="s">
        <v>37</v>
      </c>
    </row>
    <row r="34" spans="2:2">
      <c r="B34" s="16" t="s">
        <v>38</v>
      </c>
    </row>
    <row r="35" spans="2:2">
      <c r="B35" s="16" t="s">
        <v>48</v>
      </c>
    </row>
    <row r="36" spans="2:2">
      <c r="B36" s="16" t="s">
        <v>49</v>
      </c>
    </row>
    <row r="37" spans="2:2">
      <c r="B37" s="16" t="s">
        <v>43</v>
      </c>
    </row>
    <row r="38" spans="2:2">
      <c r="B38" s="16" t="s">
        <v>50</v>
      </c>
    </row>
    <row r="39" spans="2:2">
      <c r="B39" s="16" t="s">
        <v>321</v>
      </c>
    </row>
    <row r="40" spans="2:2">
      <c r="B40" s="16" t="s">
        <v>46</v>
      </c>
    </row>
    <row r="41" spans="2:2">
      <c r="B41" s="16" t="s">
        <v>47</v>
      </c>
    </row>
    <row r="42" spans="2:2">
      <c r="B42" s="16" t="s">
        <v>39</v>
      </c>
    </row>
    <row r="43" spans="2:2">
      <c r="B43" s="16" t="s">
        <v>130</v>
      </c>
    </row>
    <row r="44" spans="2:2">
      <c r="B44" s="16" t="s">
        <v>40</v>
      </c>
    </row>
    <row r="45" spans="2:2">
      <c r="B45" s="16" t="s">
        <v>41</v>
      </c>
    </row>
    <row r="46" spans="2:2">
      <c r="B46" s="16" t="s">
        <v>42</v>
      </c>
    </row>
    <row r="47" spans="2:2">
      <c r="B47" s="16" t="s">
        <v>45</v>
      </c>
    </row>
    <row r="48" spans="2:2">
      <c r="B48" s="16" t="s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แบบสรุปข้อมูล (ส่งพร้อมบันทึก)</vt:lpstr>
      <vt:lpstr>แบบบันทึกแผน-ผล 69</vt:lpstr>
      <vt:lpstr>Sheet1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USER</cp:lastModifiedBy>
  <cp:lastPrinted>2026-03-09T06:47:12Z</cp:lastPrinted>
  <dcterms:created xsi:type="dcterms:W3CDTF">2024-11-09T01:57:11Z</dcterms:created>
  <dcterms:modified xsi:type="dcterms:W3CDTF">2026-03-09T07:44:43Z</dcterms:modified>
</cp:coreProperties>
</file>